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 Myat Tin Aung\Desktop\appedix 18\"/>
    </mc:Choice>
  </mc:AlternateContent>
  <bookViews>
    <workbookView xWindow="0" yWindow="0" windowWidth="15360" windowHeight="7656"/>
  </bookViews>
  <sheets>
    <sheet name="C(1)" sheetId="1" r:id="rId1"/>
    <sheet name="C(2)" sheetId="3" r:id="rId2"/>
    <sheet name="C (3)" sheetId="4" r:id="rId3"/>
    <sheet name="C (4)" sheetId="5" r:id="rId4"/>
    <sheet name="C (5)" sheetId="7" r:id="rId5"/>
    <sheet name="C (6)" sheetId="8" r:id="rId6"/>
    <sheet name="C (7)" sheetId="9" r:id="rId7"/>
    <sheet name="C (8)" sheetId="10" r:id="rId8"/>
    <sheet name="C (9)" sheetId="11" r:id="rId9"/>
    <sheet name="C (10)" sheetId="12" r:id="rId10"/>
    <sheet name="C (11)" sheetId="13" r:id="rId11"/>
    <sheet name="C (12)" sheetId="14" r:id="rId12"/>
    <sheet name="C (13)" sheetId="15" r:id="rId13"/>
    <sheet name="C (14)" sheetId="16" r:id="rId14"/>
    <sheet name="C (15)" sheetId="17" r:id="rId15"/>
    <sheet name="C (16)" sheetId="18" r:id="rId16"/>
    <sheet name="C (17)" sheetId="19" r:id="rId17"/>
    <sheet name="C (18)" sheetId="20" r:id="rId18"/>
    <sheet name="C (19)" sheetId="21" r:id="rId19"/>
    <sheet name="C (20)" sheetId="22" r:id="rId20"/>
    <sheet name="C (21)" sheetId="23" r:id="rId21"/>
    <sheet name="C (22)" sheetId="24" r:id="rId22"/>
    <sheet name="C (23)" sheetId="25" r:id="rId23"/>
    <sheet name="C (24)" sheetId="26" r:id="rId24"/>
    <sheet name="C (25)" sheetId="27" r:id="rId25"/>
    <sheet name="C (26)" sheetId="28" r:id="rId26"/>
    <sheet name="C (27)" sheetId="29" r:id="rId27"/>
    <sheet name="C (28)" sheetId="30" r:id="rId28"/>
    <sheet name="C (29)" sheetId="31" r:id="rId29"/>
    <sheet name="C (30)" sheetId="32" r:id="rId30"/>
    <sheet name="C (31)" sheetId="33" r:id="rId31"/>
  </sheets>
  <definedNames>
    <definedName name="_xlnm._FilterDatabase" localSheetId="12" hidden="1">'C (13)'!$A$8:$N$8</definedName>
    <definedName name="_xlnm._FilterDatabase" localSheetId="14" hidden="1">'C (15)'!$A$8:$N$56</definedName>
    <definedName name="_xlnm._FilterDatabase" localSheetId="15" hidden="1">'C (16)'!$A$8:$N$56</definedName>
    <definedName name="_xlnm._FilterDatabase" localSheetId="16" hidden="1">'C (17)'!$A$8:$N$56</definedName>
    <definedName name="_xlnm._FilterDatabase" localSheetId="19" hidden="1">'C (20)'!$A$8:$N$56</definedName>
    <definedName name="_xlnm._FilterDatabase" localSheetId="28" hidden="1">'C (29)'!$A$8:$N$56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25" l="1"/>
  <c r="J16" i="25"/>
  <c r="F16" i="25"/>
  <c r="M16" i="25" s="1"/>
  <c r="L15" i="25"/>
  <c r="J15" i="25"/>
  <c r="F15" i="25"/>
  <c r="M15" i="25" s="1"/>
  <c r="M13" i="25" s="1"/>
  <c r="L13" i="25"/>
  <c r="K13" i="25"/>
  <c r="J13" i="25"/>
  <c r="I13" i="25"/>
  <c r="H13" i="25"/>
  <c r="G13" i="25"/>
  <c r="F13" i="25"/>
  <c r="E13" i="25"/>
  <c r="D13" i="25"/>
  <c r="M8" i="17"/>
  <c r="L8" i="17"/>
  <c r="J8" i="17"/>
  <c r="I8" i="17"/>
  <c r="H8" i="17"/>
  <c r="F8" i="17"/>
  <c r="E8" i="17"/>
  <c r="D8" i="17"/>
  <c r="L11" i="1"/>
  <c r="J11" i="1"/>
  <c r="F11" i="1"/>
  <c r="M11" i="1" s="1"/>
  <c r="L11" i="3"/>
  <c r="J11" i="3"/>
  <c r="F11" i="3"/>
  <c r="M11" i="3" s="1"/>
  <c r="L11" i="4"/>
  <c r="J11" i="4"/>
  <c r="F11" i="4"/>
  <c r="M11" i="4" s="1"/>
  <c r="L11" i="5"/>
  <c r="J11" i="5"/>
  <c r="F11" i="5"/>
  <c r="M11" i="5" s="1"/>
  <c r="L11" i="7"/>
  <c r="J11" i="7"/>
  <c r="F11" i="7"/>
  <c r="M11" i="7" s="1"/>
  <c r="L11" i="8"/>
  <c r="J11" i="8"/>
  <c r="F11" i="8"/>
  <c r="M11" i="8" s="1"/>
  <c r="L11" i="9"/>
  <c r="J11" i="9"/>
  <c r="F11" i="9"/>
  <c r="M11" i="9" s="1"/>
  <c r="L11" i="10"/>
  <c r="J11" i="10"/>
  <c r="F11" i="10"/>
  <c r="M11" i="10" s="1"/>
  <c r="L11" i="11"/>
  <c r="J11" i="11"/>
  <c r="F11" i="11"/>
  <c r="M11" i="11" s="1"/>
  <c r="L11" i="12"/>
  <c r="J11" i="12"/>
  <c r="F11" i="12"/>
  <c r="M11" i="12" s="1"/>
  <c r="L11" i="13"/>
  <c r="J11" i="13"/>
  <c r="F11" i="13"/>
  <c r="M11" i="13" s="1"/>
  <c r="L11" i="14"/>
  <c r="J11" i="14"/>
  <c r="F11" i="14"/>
  <c r="M11" i="14" s="1"/>
  <c r="L11" i="15"/>
  <c r="J11" i="15"/>
  <c r="F11" i="15"/>
  <c r="M11" i="15" s="1"/>
  <c r="L11" i="16"/>
  <c r="J11" i="16"/>
  <c r="F11" i="16"/>
  <c r="M11" i="16" s="1"/>
  <c r="L11" i="17"/>
  <c r="J11" i="17"/>
  <c r="F11" i="17"/>
  <c r="M11" i="17" s="1"/>
  <c r="L11" i="18"/>
  <c r="J11" i="18"/>
  <c r="F11" i="18"/>
  <c r="M11" i="18" s="1"/>
  <c r="L11" i="19"/>
  <c r="J11" i="19"/>
  <c r="F11" i="19"/>
  <c r="M11" i="19" s="1"/>
  <c r="L11" i="20"/>
  <c r="J11" i="20"/>
  <c r="F11" i="20"/>
  <c r="M11" i="20" s="1"/>
  <c r="L11" i="21"/>
  <c r="J11" i="21"/>
  <c r="F11" i="21"/>
  <c r="M11" i="21" s="1"/>
  <c r="L11" i="22"/>
  <c r="J11" i="22"/>
  <c r="F11" i="22"/>
  <c r="M11" i="22" s="1"/>
  <c r="L11" i="23"/>
  <c r="J11" i="23"/>
  <c r="F11" i="23"/>
  <c r="M11" i="23" s="1"/>
  <c r="L11" i="24"/>
  <c r="J11" i="24"/>
  <c r="F11" i="24"/>
  <c r="M11" i="24" s="1"/>
  <c r="L11" i="25"/>
  <c r="J11" i="25"/>
  <c r="F11" i="25"/>
  <c r="M11" i="25" s="1"/>
  <c r="L11" i="26"/>
  <c r="J11" i="26"/>
  <c r="F11" i="26"/>
  <c r="M11" i="26" s="1"/>
  <c r="L11" i="27"/>
  <c r="J11" i="27"/>
  <c r="F11" i="27"/>
  <c r="M11" i="27" s="1"/>
  <c r="L11" i="28"/>
  <c r="J11" i="28"/>
  <c r="F11" i="28"/>
  <c r="M11" i="28" s="1"/>
  <c r="L11" i="29"/>
  <c r="J11" i="29"/>
  <c r="F11" i="29"/>
  <c r="M11" i="29" s="1"/>
  <c r="L11" i="30"/>
  <c r="J11" i="30"/>
  <c r="F11" i="30"/>
  <c r="M11" i="30" s="1"/>
  <c r="L11" i="31"/>
  <c r="J11" i="31"/>
  <c r="F11" i="31"/>
  <c r="M11" i="31" s="1"/>
  <c r="L11" i="32"/>
  <c r="J11" i="32"/>
  <c r="F11" i="32"/>
  <c r="M11" i="32" s="1"/>
  <c r="L11" i="33"/>
  <c r="J11" i="33"/>
  <c r="F11" i="33"/>
  <c r="M11" i="33" s="1"/>
  <c r="D49" i="33" l="1"/>
  <c r="I49" i="33"/>
  <c r="H49" i="33"/>
  <c r="E49" i="33"/>
  <c r="M49" i="32"/>
  <c r="L49" i="32"/>
  <c r="J49" i="32"/>
  <c r="I49" i="32"/>
  <c r="H49" i="32"/>
  <c r="F49" i="32"/>
  <c r="E49" i="32"/>
  <c r="D49" i="32"/>
  <c r="D49" i="31"/>
  <c r="I8" i="33"/>
  <c r="H8" i="33"/>
  <c r="E8" i="33"/>
  <c r="D8" i="33"/>
  <c r="L56" i="33"/>
  <c r="L55" i="33"/>
  <c r="L53" i="33"/>
  <c r="L51" i="33"/>
  <c r="L48" i="33"/>
  <c r="L47" i="33"/>
  <c r="L45" i="33"/>
  <c r="L44" i="33"/>
  <c r="L43" i="33"/>
  <c r="L42" i="33"/>
  <c r="L41" i="33"/>
  <c r="M40" i="33"/>
  <c r="L40" i="33"/>
  <c r="L37" i="33"/>
  <c r="L36" i="33"/>
  <c r="L34" i="33"/>
  <c r="L32" i="33"/>
  <c r="L31" i="33"/>
  <c r="L30" i="33"/>
  <c r="L27" i="33"/>
  <c r="L26" i="33"/>
  <c r="L25" i="33"/>
  <c r="L24" i="33"/>
  <c r="L23" i="33"/>
  <c r="M22" i="33"/>
  <c r="L22" i="33"/>
  <c r="L21" i="33"/>
  <c r="L20" i="33"/>
  <c r="L18" i="33"/>
  <c r="L17" i="33"/>
  <c r="L16" i="33"/>
  <c r="L10" i="33"/>
  <c r="L8" i="33" s="1"/>
  <c r="J56" i="33"/>
  <c r="J55" i="33"/>
  <c r="M55" i="33" s="1"/>
  <c r="J53" i="33"/>
  <c r="J51" i="33"/>
  <c r="M51" i="33" s="1"/>
  <c r="J48" i="33"/>
  <c r="J47" i="33"/>
  <c r="M47" i="33" s="1"/>
  <c r="J45" i="33"/>
  <c r="J44" i="33"/>
  <c r="J43" i="33"/>
  <c r="J42" i="33"/>
  <c r="J41" i="33"/>
  <c r="M41" i="33" s="1"/>
  <c r="J40" i="33"/>
  <c r="J37" i="33"/>
  <c r="J36" i="33"/>
  <c r="M36" i="33" s="1"/>
  <c r="J34" i="33"/>
  <c r="J32" i="33"/>
  <c r="J31" i="33"/>
  <c r="J30" i="33"/>
  <c r="M30" i="33" s="1"/>
  <c r="J27" i="33"/>
  <c r="J26" i="33"/>
  <c r="J25" i="33"/>
  <c r="J24" i="33"/>
  <c r="J23" i="33"/>
  <c r="J22" i="33"/>
  <c r="J21" i="33"/>
  <c r="J20" i="33"/>
  <c r="M20" i="33" s="1"/>
  <c r="J18" i="33"/>
  <c r="J17" i="33"/>
  <c r="J16" i="33"/>
  <c r="J10" i="33"/>
  <c r="J8" i="33" s="1"/>
  <c r="F56" i="33"/>
  <c r="M56" i="33" s="1"/>
  <c r="F55" i="33"/>
  <c r="F53" i="33"/>
  <c r="F51" i="33"/>
  <c r="F48" i="33"/>
  <c r="F47" i="33"/>
  <c r="F45" i="33"/>
  <c r="F44" i="33"/>
  <c r="F43" i="33"/>
  <c r="F42" i="33"/>
  <c r="M42" i="33" s="1"/>
  <c r="F41" i="33"/>
  <c r="F40" i="33"/>
  <c r="F37" i="33"/>
  <c r="M37" i="33" s="1"/>
  <c r="F36" i="33"/>
  <c r="F34" i="33"/>
  <c r="M34" i="33" s="1"/>
  <c r="F32" i="33"/>
  <c r="F31" i="33"/>
  <c r="M31" i="33" s="1"/>
  <c r="F30" i="33"/>
  <c r="F27" i="33"/>
  <c r="M27" i="33" s="1"/>
  <c r="F26" i="33"/>
  <c r="M26" i="33" s="1"/>
  <c r="F25" i="33"/>
  <c r="F24" i="33"/>
  <c r="F23" i="33"/>
  <c r="F22" i="33"/>
  <c r="F21" i="33"/>
  <c r="F20" i="33"/>
  <c r="F18" i="33"/>
  <c r="F17" i="33"/>
  <c r="M17" i="33" s="1"/>
  <c r="F16" i="33"/>
  <c r="F10" i="33"/>
  <c r="F8" i="33" s="1"/>
  <c r="I8" i="32"/>
  <c r="H8" i="32"/>
  <c r="E8" i="32"/>
  <c r="D8" i="32"/>
  <c r="L56" i="32"/>
  <c r="L55" i="32"/>
  <c r="L53" i="32"/>
  <c r="L51" i="32"/>
  <c r="L48" i="32"/>
  <c r="L47" i="32"/>
  <c r="L45" i="32"/>
  <c r="L44" i="32"/>
  <c r="L43" i="32"/>
  <c r="L42" i="32"/>
  <c r="L41" i="32"/>
  <c r="L40" i="32"/>
  <c r="L37" i="32"/>
  <c r="L36" i="32"/>
  <c r="L34" i="32"/>
  <c r="L32" i="32"/>
  <c r="M31" i="32"/>
  <c r="L31" i="32"/>
  <c r="L30" i="32"/>
  <c r="L27" i="32"/>
  <c r="L26" i="32"/>
  <c r="L25" i="32"/>
  <c r="L24" i="32"/>
  <c r="L23" i="32"/>
  <c r="M22" i="32"/>
  <c r="L22" i="32"/>
  <c r="L21" i="32"/>
  <c r="L20" i="32"/>
  <c r="L18" i="32"/>
  <c r="L17" i="32"/>
  <c r="L16" i="32"/>
  <c r="M10" i="32"/>
  <c r="M8" i="32" s="1"/>
  <c r="L10" i="32"/>
  <c r="L8" i="32" s="1"/>
  <c r="J56" i="32"/>
  <c r="J55" i="32"/>
  <c r="J53" i="32"/>
  <c r="J51" i="32"/>
  <c r="J48" i="32"/>
  <c r="J47" i="32"/>
  <c r="J45" i="32"/>
  <c r="J44" i="32"/>
  <c r="J43" i="32"/>
  <c r="J42" i="32"/>
  <c r="J41" i="32"/>
  <c r="J40" i="32"/>
  <c r="J37" i="32"/>
  <c r="J36" i="32"/>
  <c r="J34" i="32"/>
  <c r="J32" i="32"/>
  <c r="J31" i="32"/>
  <c r="J30" i="32"/>
  <c r="M30" i="32" s="1"/>
  <c r="J27" i="32"/>
  <c r="J26" i="32"/>
  <c r="J25" i="32"/>
  <c r="J24" i="32"/>
  <c r="J23" i="32"/>
  <c r="J22" i="32"/>
  <c r="J21" i="32"/>
  <c r="J20" i="32"/>
  <c r="M20" i="32" s="1"/>
  <c r="J18" i="32"/>
  <c r="J17" i="32"/>
  <c r="J16" i="32"/>
  <c r="J10" i="32"/>
  <c r="J8" i="32" s="1"/>
  <c r="F56" i="32"/>
  <c r="M56" i="32" s="1"/>
  <c r="F55" i="32"/>
  <c r="F53" i="32"/>
  <c r="F51" i="32"/>
  <c r="F48" i="32"/>
  <c r="M48" i="32" s="1"/>
  <c r="F47" i="32"/>
  <c r="F45" i="32"/>
  <c r="M45" i="32" s="1"/>
  <c r="F44" i="32"/>
  <c r="F43" i="32"/>
  <c r="F42" i="32"/>
  <c r="M42" i="32" s="1"/>
  <c r="F41" i="32"/>
  <c r="M41" i="32" s="1"/>
  <c r="F40" i="32"/>
  <c r="F37" i="32"/>
  <c r="M37" i="32" s="1"/>
  <c r="F36" i="32"/>
  <c r="F34" i="32"/>
  <c r="F32" i="32"/>
  <c r="F31" i="32"/>
  <c r="F30" i="32"/>
  <c r="F27" i="32"/>
  <c r="M27" i="32" s="1"/>
  <c r="F26" i="32"/>
  <c r="F25" i="32"/>
  <c r="F24" i="32"/>
  <c r="F23" i="32"/>
  <c r="F22" i="32"/>
  <c r="F21" i="32"/>
  <c r="F20" i="32"/>
  <c r="F18" i="32"/>
  <c r="F17" i="32"/>
  <c r="M17" i="32" s="1"/>
  <c r="F16" i="32"/>
  <c r="M16" i="32" s="1"/>
  <c r="F10" i="32"/>
  <c r="F8" i="32" s="1"/>
  <c r="J56" i="31"/>
  <c r="J55" i="31"/>
  <c r="J53" i="31"/>
  <c r="M53" i="31" s="1"/>
  <c r="J51" i="31"/>
  <c r="J48" i="31"/>
  <c r="J47" i="31"/>
  <c r="J45" i="31"/>
  <c r="J44" i="31"/>
  <c r="M44" i="31" s="1"/>
  <c r="J43" i="31"/>
  <c r="J42" i="31"/>
  <c r="J41" i="31"/>
  <c r="J40" i="31"/>
  <c r="J37" i="31"/>
  <c r="J36" i="31"/>
  <c r="J34" i="31"/>
  <c r="J32" i="31"/>
  <c r="J31" i="31"/>
  <c r="J30" i="31"/>
  <c r="J27" i="31"/>
  <c r="M27" i="31" s="1"/>
  <c r="J26" i="31"/>
  <c r="M26" i="31" s="1"/>
  <c r="J25" i="31"/>
  <c r="J24" i="31"/>
  <c r="J23" i="31"/>
  <c r="M23" i="31" s="1"/>
  <c r="J22" i="31"/>
  <c r="J21" i="31"/>
  <c r="J20" i="31"/>
  <c r="J18" i="31"/>
  <c r="J17" i="31"/>
  <c r="M17" i="31" s="1"/>
  <c r="J16" i="31"/>
  <c r="J10" i="31"/>
  <c r="J8" i="31" s="1"/>
  <c r="F56" i="31"/>
  <c r="M56" i="31" s="1"/>
  <c r="F55" i="31"/>
  <c r="F53" i="31"/>
  <c r="F51" i="31"/>
  <c r="F48" i="31"/>
  <c r="M48" i="31" s="1"/>
  <c r="F47" i="31"/>
  <c r="M47" i="31" s="1"/>
  <c r="F45" i="31"/>
  <c r="F44" i="31"/>
  <c r="F43" i="31"/>
  <c r="F42" i="31"/>
  <c r="M42" i="31" s="1"/>
  <c r="F41" i="31"/>
  <c r="F40" i="31"/>
  <c r="F37" i="31"/>
  <c r="M37" i="31" s="1"/>
  <c r="F36" i="31"/>
  <c r="M36" i="31" s="1"/>
  <c r="F34" i="31"/>
  <c r="F32" i="31"/>
  <c r="F31" i="31"/>
  <c r="M31" i="31" s="1"/>
  <c r="F30" i="31"/>
  <c r="M30" i="31" s="1"/>
  <c r="F27" i="31"/>
  <c r="F26" i="31"/>
  <c r="F25" i="31"/>
  <c r="M25" i="31" s="1"/>
  <c r="F24" i="31"/>
  <c r="M24" i="31" s="1"/>
  <c r="F23" i="31"/>
  <c r="F22" i="31"/>
  <c r="F21" i="31"/>
  <c r="M21" i="31" s="1"/>
  <c r="F20" i="31"/>
  <c r="M20" i="31" s="1"/>
  <c r="F18" i="31"/>
  <c r="F17" i="31"/>
  <c r="F16" i="31"/>
  <c r="F10" i="31"/>
  <c r="F8" i="31" s="1"/>
  <c r="L56" i="31"/>
  <c r="M55" i="31"/>
  <c r="L55" i="31"/>
  <c r="L53" i="31"/>
  <c r="L51" i="31"/>
  <c r="L48" i="31"/>
  <c r="L47" i="31"/>
  <c r="L45" i="31"/>
  <c r="L44" i="31"/>
  <c r="M43" i="31"/>
  <c r="L43" i="31"/>
  <c r="L42" i="31"/>
  <c r="L41" i="31"/>
  <c r="L40" i="31"/>
  <c r="L37" i="31"/>
  <c r="L36" i="31"/>
  <c r="L34" i="31"/>
  <c r="L32" i="31"/>
  <c r="L31" i="31"/>
  <c r="L30" i="31"/>
  <c r="L27" i="31"/>
  <c r="L26" i="31"/>
  <c r="L25" i="31"/>
  <c r="L24" i="31"/>
  <c r="L23" i="31"/>
  <c r="L22" i="31"/>
  <c r="L21" i="31"/>
  <c r="L20" i="31"/>
  <c r="L18" i="31"/>
  <c r="L17" i="31"/>
  <c r="M16" i="31"/>
  <c r="L16" i="31"/>
  <c r="L10" i="31"/>
  <c r="L8" i="31" s="1"/>
  <c r="I49" i="31"/>
  <c r="H49" i="31"/>
  <c r="E49" i="31"/>
  <c r="I8" i="31"/>
  <c r="H8" i="31"/>
  <c r="E8" i="31"/>
  <c r="D8" i="31"/>
  <c r="D13" i="31"/>
  <c r="E13" i="31"/>
  <c r="H13" i="31"/>
  <c r="I13" i="31"/>
  <c r="M49" i="30"/>
  <c r="L49" i="30"/>
  <c r="J49" i="30"/>
  <c r="I49" i="30"/>
  <c r="H49" i="30"/>
  <c r="F49" i="30"/>
  <c r="E49" i="30"/>
  <c r="D49" i="30"/>
  <c r="F51" i="30"/>
  <c r="F53" i="30"/>
  <c r="L56" i="30"/>
  <c r="L55" i="30"/>
  <c r="L53" i="30"/>
  <c r="L51" i="30"/>
  <c r="L48" i="30"/>
  <c r="L47" i="30"/>
  <c r="L45" i="30"/>
  <c r="L44" i="30"/>
  <c r="L43" i="30"/>
  <c r="L42" i="30"/>
  <c r="L41" i="30"/>
  <c r="L40" i="30"/>
  <c r="L37" i="30"/>
  <c r="L36" i="30"/>
  <c r="L35" i="30"/>
  <c r="L34" i="30"/>
  <c r="L32" i="30"/>
  <c r="L31" i="30"/>
  <c r="L30" i="30"/>
  <c r="L27" i="30"/>
  <c r="L26" i="30"/>
  <c r="L25" i="30"/>
  <c r="L24" i="30"/>
  <c r="L23" i="30"/>
  <c r="L22" i="30"/>
  <c r="M21" i="30"/>
  <c r="L21" i="30"/>
  <c r="L20" i="30"/>
  <c r="L19" i="30"/>
  <c r="M18" i="30"/>
  <c r="L18" i="30"/>
  <c r="M17" i="30"/>
  <c r="L17" i="30"/>
  <c r="M16" i="30"/>
  <c r="L16" i="30"/>
  <c r="M10" i="30"/>
  <c r="L10" i="30"/>
  <c r="L8" i="30" s="1"/>
  <c r="M8" i="30"/>
  <c r="J56" i="30"/>
  <c r="J55" i="30"/>
  <c r="J53" i="30"/>
  <c r="J51" i="30"/>
  <c r="J48" i="30"/>
  <c r="J47" i="30"/>
  <c r="J45" i="30"/>
  <c r="J44" i="30"/>
  <c r="J43" i="30"/>
  <c r="J42" i="30"/>
  <c r="J41" i="30"/>
  <c r="J40" i="30"/>
  <c r="M40" i="30" s="1"/>
  <c r="J37" i="30"/>
  <c r="J36" i="30"/>
  <c r="M36" i="30" s="1"/>
  <c r="J34" i="30"/>
  <c r="J32" i="30"/>
  <c r="J31" i="30"/>
  <c r="M31" i="30" s="1"/>
  <c r="J30" i="30"/>
  <c r="M30" i="30" s="1"/>
  <c r="J27" i="30"/>
  <c r="M27" i="30" s="1"/>
  <c r="J26" i="30"/>
  <c r="M26" i="30" s="1"/>
  <c r="J25" i="30"/>
  <c r="M25" i="30" s="1"/>
  <c r="J24" i="30"/>
  <c r="M24" i="30" s="1"/>
  <c r="J23" i="30"/>
  <c r="M23" i="30" s="1"/>
  <c r="J22" i="30"/>
  <c r="M22" i="30" s="1"/>
  <c r="J21" i="30"/>
  <c r="J20" i="30"/>
  <c r="M20" i="30" s="1"/>
  <c r="J18" i="30"/>
  <c r="J17" i="30"/>
  <c r="J16" i="30"/>
  <c r="J10" i="30"/>
  <c r="J8" i="30"/>
  <c r="D13" i="30"/>
  <c r="F56" i="30"/>
  <c r="F55" i="30"/>
  <c r="M55" i="30" s="1"/>
  <c r="F48" i="30"/>
  <c r="F47" i="30"/>
  <c r="F45" i="30"/>
  <c r="M45" i="30" s="1"/>
  <c r="F44" i="30"/>
  <c r="F43" i="30"/>
  <c r="F42" i="30"/>
  <c r="F41" i="30"/>
  <c r="M41" i="30" s="1"/>
  <c r="F40" i="30"/>
  <c r="F37" i="30"/>
  <c r="F36" i="30"/>
  <c r="F34" i="30"/>
  <c r="F32" i="30"/>
  <c r="F31" i="30"/>
  <c r="F30" i="30"/>
  <c r="F27" i="30"/>
  <c r="F26" i="30"/>
  <c r="F25" i="30"/>
  <c r="F24" i="30"/>
  <c r="F23" i="30"/>
  <c r="F22" i="30"/>
  <c r="F21" i="30"/>
  <c r="F20" i="30"/>
  <c r="F18" i="30"/>
  <c r="F17" i="30"/>
  <c r="F16" i="30"/>
  <c r="F10" i="30"/>
  <c r="I8" i="30"/>
  <c r="H8" i="30"/>
  <c r="F8" i="30"/>
  <c r="E8" i="30"/>
  <c r="D8" i="30"/>
  <c r="L49" i="33" l="1"/>
  <c r="M53" i="33"/>
  <c r="M49" i="33" s="1"/>
  <c r="F49" i="33"/>
  <c r="J49" i="33"/>
  <c r="M48" i="33"/>
  <c r="M43" i="33"/>
  <c r="M45" i="33"/>
  <c r="M44" i="33"/>
  <c r="M32" i="33"/>
  <c r="M25" i="33"/>
  <c r="M24" i="33"/>
  <c r="M23" i="33"/>
  <c r="M21" i="33"/>
  <c r="J13" i="33"/>
  <c r="M18" i="33"/>
  <c r="F13" i="33"/>
  <c r="L13" i="33"/>
  <c r="M16" i="33"/>
  <c r="M10" i="33"/>
  <c r="M8" i="33" s="1"/>
  <c r="M55" i="32"/>
  <c r="M53" i="32"/>
  <c r="M51" i="32"/>
  <c r="M47" i="32"/>
  <c r="M40" i="32"/>
  <c r="M43" i="32"/>
  <c r="M44" i="32"/>
  <c r="M36" i="32"/>
  <c r="M34" i="32"/>
  <c r="M32" i="32"/>
  <c r="M24" i="32"/>
  <c r="M23" i="32"/>
  <c r="M21" i="32"/>
  <c r="J13" i="32"/>
  <c r="M25" i="32"/>
  <c r="M26" i="32"/>
  <c r="M18" i="32"/>
  <c r="L13" i="32"/>
  <c r="F13" i="32"/>
  <c r="L49" i="31"/>
  <c r="F49" i="31"/>
  <c r="J49" i="31"/>
  <c r="M40" i="31"/>
  <c r="M41" i="31"/>
  <c r="M45" i="31"/>
  <c r="M34" i="31"/>
  <c r="M32" i="31"/>
  <c r="M22" i="31"/>
  <c r="J13" i="31"/>
  <c r="L13" i="31"/>
  <c r="M18" i="31"/>
  <c r="M13" i="31" s="1"/>
  <c r="M10" i="31"/>
  <c r="M8" i="31" s="1"/>
  <c r="F13" i="31"/>
  <c r="M51" i="31"/>
  <c r="M49" i="31" s="1"/>
  <c r="M56" i="30"/>
  <c r="M53" i="30"/>
  <c r="M51" i="30"/>
  <c r="M48" i="30"/>
  <c r="M47" i="30"/>
  <c r="M43" i="30"/>
  <c r="M44" i="30"/>
  <c r="M42" i="30"/>
  <c r="M37" i="30"/>
  <c r="M34" i="30"/>
  <c r="M32" i="30"/>
  <c r="L13" i="30"/>
  <c r="M13" i="30"/>
  <c r="J13" i="30"/>
  <c r="M49" i="29"/>
  <c r="L49" i="29"/>
  <c r="K49" i="29"/>
  <c r="J49" i="29"/>
  <c r="I49" i="29"/>
  <c r="H49" i="29"/>
  <c r="G49" i="29"/>
  <c r="F49" i="29"/>
  <c r="E49" i="29"/>
  <c r="D49" i="29"/>
  <c r="M56" i="29"/>
  <c r="M55" i="29"/>
  <c r="M53" i="29"/>
  <c r="M51" i="29"/>
  <c r="L56" i="29"/>
  <c r="L55" i="29"/>
  <c r="L53" i="29"/>
  <c r="L51" i="29"/>
  <c r="J56" i="29"/>
  <c r="J55" i="29"/>
  <c r="J53" i="29"/>
  <c r="J51" i="29"/>
  <c r="M48" i="29"/>
  <c r="M47" i="29"/>
  <c r="M45" i="29"/>
  <c r="L48" i="29"/>
  <c r="L47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J48" i="29"/>
  <c r="J47" i="29"/>
  <c r="J45" i="29"/>
  <c r="J44" i="29"/>
  <c r="J43" i="29"/>
  <c r="J42" i="29"/>
  <c r="J41" i="29"/>
  <c r="J40" i="29"/>
  <c r="J39" i="29"/>
  <c r="J38" i="29"/>
  <c r="J37" i="29"/>
  <c r="J36" i="29"/>
  <c r="J35" i="29"/>
  <c r="J34" i="29"/>
  <c r="J33" i="29"/>
  <c r="J32" i="29"/>
  <c r="J31" i="29"/>
  <c r="J30" i="29"/>
  <c r="J29" i="29"/>
  <c r="J28" i="29"/>
  <c r="J27" i="29"/>
  <c r="J26" i="29"/>
  <c r="J25" i="29"/>
  <c r="J24" i="29"/>
  <c r="J23" i="29"/>
  <c r="J22" i="29"/>
  <c r="J21" i="29"/>
  <c r="J20" i="29"/>
  <c r="J19" i="29"/>
  <c r="J18" i="29"/>
  <c r="J17" i="29"/>
  <c r="J16" i="29"/>
  <c r="F56" i="29"/>
  <c r="F55" i="29"/>
  <c r="F53" i="29"/>
  <c r="F51" i="29"/>
  <c r="F48" i="29"/>
  <c r="F47" i="29"/>
  <c r="F45" i="29"/>
  <c r="F44" i="29"/>
  <c r="F43" i="29"/>
  <c r="F42" i="29"/>
  <c r="F41" i="29"/>
  <c r="F40" i="29"/>
  <c r="F39" i="29"/>
  <c r="F38" i="29"/>
  <c r="F37" i="29"/>
  <c r="F36" i="29"/>
  <c r="F35" i="29"/>
  <c r="F34" i="29"/>
  <c r="F33" i="29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6" i="29"/>
  <c r="M10" i="29"/>
  <c r="L10" i="29"/>
  <c r="J10" i="29"/>
  <c r="F10" i="29"/>
  <c r="M8" i="29"/>
  <c r="L8" i="29"/>
  <c r="K8" i="29"/>
  <c r="J8" i="29"/>
  <c r="I8" i="29"/>
  <c r="H8" i="29"/>
  <c r="G8" i="29"/>
  <c r="F8" i="29"/>
  <c r="E8" i="29"/>
  <c r="D8" i="29"/>
  <c r="J56" i="28"/>
  <c r="J55" i="28"/>
  <c r="J53" i="28"/>
  <c r="J51" i="28"/>
  <c r="F53" i="28"/>
  <c r="F51" i="28"/>
  <c r="K49" i="28"/>
  <c r="J49" i="28"/>
  <c r="G49" i="28"/>
  <c r="F49" i="28"/>
  <c r="M48" i="28"/>
  <c r="M47" i="28"/>
  <c r="M45" i="28"/>
  <c r="M44" i="28"/>
  <c r="M43" i="28"/>
  <c r="M42" i="28"/>
  <c r="M41" i="28"/>
  <c r="M40" i="28"/>
  <c r="M37" i="28"/>
  <c r="M36" i="28"/>
  <c r="M34" i="28"/>
  <c r="M32" i="28"/>
  <c r="M31" i="28"/>
  <c r="M30" i="28"/>
  <c r="M27" i="28"/>
  <c r="M26" i="28"/>
  <c r="M25" i="28"/>
  <c r="M24" i="28"/>
  <c r="M23" i="28"/>
  <c r="M22" i="28"/>
  <c r="M21" i="28"/>
  <c r="M20" i="28"/>
  <c r="M18" i="28"/>
  <c r="M17" i="28"/>
  <c r="M16" i="28"/>
  <c r="L48" i="28"/>
  <c r="L47" i="28"/>
  <c r="L45" i="28"/>
  <c r="L44" i="28"/>
  <c r="L43" i="28"/>
  <c r="L42" i="28"/>
  <c r="L41" i="28"/>
  <c r="L40" i="28"/>
  <c r="L37" i="28"/>
  <c r="L36" i="28"/>
  <c r="L34" i="28"/>
  <c r="L32" i="28"/>
  <c r="L31" i="28"/>
  <c r="L30" i="28"/>
  <c r="L27" i="28"/>
  <c r="L26" i="28"/>
  <c r="L25" i="28"/>
  <c r="L24" i="28"/>
  <c r="L23" i="28"/>
  <c r="L22" i="28"/>
  <c r="L21" i="28"/>
  <c r="L20" i="28"/>
  <c r="L18" i="28"/>
  <c r="L17" i="28"/>
  <c r="L16" i="28"/>
  <c r="J48" i="28"/>
  <c r="J47" i="28"/>
  <c r="J45" i="28"/>
  <c r="J44" i="28"/>
  <c r="J43" i="28"/>
  <c r="J42" i="28"/>
  <c r="J41" i="28"/>
  <c r="J40" i="28"/>
  <c r="J37" i="28"/>
  <c r="J36" i="28"/>
  <c r="J34" i="28"/>
  <c r="J32" i="28"/>
  <c r="J31" i="28"/>
  <c r="J30" i="28"/>
  <c r="J27" i="28"/>
  <c r="J26" i="28"/>
  <c r="J25" i="28"/>
  <c r="J24" i="28"/>
  <c r="J23" i="28"/>
  <c r="J22" i="28"/>
  <c r="J21" i="28"/>
  <c r="J20" i="28"/>
  <c r="J18" i="28"/>
  <c r="J17" i="28"/>
  <c r="J16" i="28"/>
  <c r="F48" i="28"/>
  <c r="F47" i="28"/>
  <c r="F45" i="28"/>
  <c r="F44" i="28"/>
  <c r="F43" i="28"/>
  <c r="F42" i="28"/>
  <c r="F41" i="28"/>
  <c r="F40" i="28"/>
  <c r="F37" i="28"/>
  <c r="F36" i="28"/>
  <c r="F34" i="28"/>
  <c r="F32" i="28"/>
  <c r="F31" i="28"/>
  <c r="F30" i="28"/>
  <c r="F27" i="28"/>
  <c r="F26" i="28"/>
  <c r="F25" i="28"/>
  <c r="F24" i="28"/>
  <c r="F23" i="28"/>
  <c r="F22" i="28"/>
  <c r="F21" i="28"/>
  <c r="F20" i="28"/>
  <c r="F18" i="28"/>
  <c r="F17" i="28"/>
  <c r="F16" i="28"/>
  <c r="L10" i="28"/>
  <c r="J10" i="28"/>
  <c r="J8" i="28" s="1"/>
  <c r="F10" i="28"/>
  <c r="M10" i="28" s="1"/>
  <c r="M8" i="28" s="1"/>
  <c r="L8" i="28"/>
  <c r="K8" i="28"/>
  <c r="I8" i="28"/>
  <c r="H8" i="28"/>
  <c r="G8" i="28"/>
  <c r="E8" i="28"/>
  <c r="D8" i="28"/>
  <c r="M49" i="27"/>
  <c r="L49" i="27"/>
  <c r="K49" i="27"/>
  <c r="J49" i="27"/>
  <c r="I49" i="27"/>
  <c r="H49" i="27"/>
  <c r="G49" i="27"/>
  <c r="F49" i="27"/>
  <c r="E49" i="27"/>
  <c r="D49" i="27"/>
  <c r="M48" i="27"/>
  <c r="M47" i="27"/>
  <c r="M45" i="27"/>
  <c r="M44" i="27"/>
  <c r="M43" i="27"/>
  <c r="M42" i="27"/>
  <c r="M41" i="27"/>
  <c r="M40" i="27"/>
  <c r="M37" i="27"/>
  <c r="M36" i="27"/>
  <c r="M34" i="27"/>
  <c r="M32" i="27"/>
  <c r="M31" i="27"/>
  <c r="M30" i="27"/>
  <c r="M27" i="27"/>
  <c r="M26" i="27"/>
  <c r="M25" i="27"/>
  <c r="M24" i="27"/>
  <c r="M23" i="27"/>
  <c r="M22" i="27"/>
  <c r="M21" i="27"/>
  <c r="M20" i="27"/>
  <c r="M18" i="27"/>
  <c r="M17" i="27"/>
  <c r="M16" i="27"/>
  <c r="L48" i="27"/>
  <c r="L47" i="27"/>
  <c r="L45" i="27"/>
  <c r="L44" i="27"/>
  <c r="L43" i="27"/>
  <c r="L42" i="27"/>
  <c r="L41" i="27"/>
  <c r="L40" i="27"/>
  <c r="L37" i="27"/>
  <c r="L36" i="27"/>
  <c r="L34" i="27"/>
  <c r="L32" i="27"/>
  <c r="L31" i="27"/>
  <c r="L30" i="27"/>
  <c r="L27" i="27"/>
  <c r="L26" i="27"/>
  <c r="L25" i="27"/>
  <c r="L24" i="27"/>
  <c r="L23" i="27"/>
  <c r="L22" i="27"/>
  <c r="L21" i="27"/>
  <c r="L20" i="27"/>
  <c r="L18" i="27"/>
  <c r="L17" i="27"/>
  <c r="L16" i="27"/>
  <c r="J48" i="27"/>
  <c r="J47" i="27"/>
  <c r="J45" i="27"/>
  <c r="J44" i="27"/>
  <c r="J43" i="27"/>
  <c r="J42" i="27"/>
  <c r="J41" i="27"/>
  <c r="J40" i="27"/>
  <c r="J37" i="27"/>
  <c r="J36" i="27"/>
  <c r="J34" i="27"/>
  <c r="J32" i="27"/>
  <c r="J31" i="27"/>
  <c r="J30" i="27"/>
  <c r="J27" i="27"/>
  <c r="J26" i="27"/>
  <c r="J25" i="27"/>
  <c r="J24" i="27"/>
  <c r="J23" i="27"/>
  <c r="J22" i="27"/>
  <c r="J21" i="27"/>
  <c r="J20" i="27"/>
  <c r="J18" i="27"/>
  <c r="J17" i="27"/>
  <c r="J16" i="27"/>
  <c r="F48" i="27"/>
  <c r="F47" i="27"/>
  <c r="F45" i="27"/>
  <c r="F44" i="27"/>
  <c r="F43" i="27"/>
  <c r="F42" i="27"/>
  <c r="F41" i="27"/>
  <c r="F40" i="27"/>
  <c r="F37" i="27"/>
  <c r="F36" i="27"/>
  <c r="F34" i="27"/>
  <c r="F32" i="27"/>
  <c r="F31" i="27"/>
  <c r="F30" i="27"/>
  <c r="F27" i="27"/>
  <c r="F26" i="27"/>
  <c r="F25" i="27"/>
  <c r="F24" i="27"/>
  <c r="F23" i="27"/>
  <c r="F22" i="27"/>
  <c r="F21" i="27"/>
  <c r="F20" i="27"/>
  <c r="F18" i="27"/>
  <c r="F17" i="27"/>
  <c r="F16" i="27"/>
  <c r="L10" i="27"/>
  <c r="J10" i="27"/>
  <c r="J8" i="27" s="1"/>
  <c r="F10" i="27"/>
  <c r="M10" i="27" s="1"/>
  <c r="M8" i="27" s="1"/>
  <c r="L8" i="27"/>
  <c r="K8" i="27"/>
  <c r="I8" i="27"/>
  <c r="H8" i="27"/>
  <c r="G8" i="27"/>
  <c r="E8" i="27"/>
  <c r="D8" i="27"/>
  <c r="M56" i="26"/>
  <c r="M55" i="26"/>
  <c r="M53" i="26"/>
  <c r="M51" i="26"/>
  <c r="L56" i="26"/>
  <c r="L55" i="26"/>
  <c r="L53" i="26"/>
  <c r="L51" i="26"/>
  <c r="L49" i="26"/>
  <c r="K49" i="26"/>
  <c r="J49" i="26"/>
  <c r="I49" i="26"/>
  <c r="H49" i="26"/>
  <c r="G49" i="26"/>
  <c r="F49" i="26"/>
  <c r="E49" i="26"/>
  <c r="D49" i="26"/>
  <c r="M48" i="26"/>
  <c r="M47" i="26"/>
  <c r="M45" i="26"/>
  <c r="M44" i="26"/>
  <c r="M43" i="26"/>
  <c r="M42" i="26"/>
  <c r="M41" i="26"/>
  <c r="M40" i="26"/>
  <c r="M37" i="26"/>
  <c r="M36" i="26"/>
  <c r="M34" i="26"/>
  <c r="M32" i="26"/>
  <c r="M31" i="26"/>
  <c r="M30" i="26"/>
  <c r="M27" i="26"/>
  <c r="M26" i="26"/>
  <c r="M25" i="26"/>
  <c r="M24" i="26"/>
  <c r="M23" i="26"/>
  <c r="M22" i="26"/>
  <c r="M21" i="26"/>
  <c r="M20" i="26"/>
  <c r="M19" i="26"/>
  <c r="M18" i="26"/>
  <c r="M17" i="26"/>
  <c r="M16" i="26"/>
  <c r="L48" i="26"/>
  <c r="L47" i="26"/>
  <c r="L45" i="26"/>
  <c r="L44" i="26"/>
  <c r="L43" i="26"/>
  <c r="L42" i="26"/>
  <c r="L41" i="26"/>
  <c r="L40" i="26"/>
  <c r="L37" i="26"/>
  <c r="L36" i="26"/>
  <c r="L34" i="26"/>
  <c r="L32" i="26"/>
  <c r="L31" i="26"/>
  <c r="L30" i="26"/>
  <c r="L27" i="26"/>
  <c r="L26" i="26"/>
  <c r="L25" i="26"/>
  <c r="L24" i="26"/>
  <c r="L23" i="26"/>
  <c r="L22" i="26"/>
  <c r="L21" i="26"/>
  <c r="L20" i="26"/>
  <c r="L19" i="26"/>
  <c r="L18" i="26"/>
  <c r="L17" i="26"/>
  <c r="L16" i="26"/>
  <c r="M10" i="26"/>
  <c r="L10" i="26"/>
  <c r="J48" i="26"/>
  <c r="J47" i="26"/>
  <c r="J45" i="26"/>
  <c r="J44" i="26"/>
  <c r="J43" i="26"/>
  <c r="J42" i="26"/>
  <c r="J41" i="26"/>
  <c r="J40" i="26"/>
  <c r="J37" i="26"/>
  <c r="J36" i="26"/>
  <c r="J34" i="26"/>
  <c r="J32" i="26"/>
  <c r="J31" i="26"/>
  <c r="J30" i="26"/>
  <c r="J27" i="26"/>
  <c r="J26" i="26"/>
  <c r="J25" i="26"/>
  <c r="J24" i="26"/>
  <c r="J23" i="26"/>
  <c r="J22" i="26"/>
  <c r="J21" i="26"/>
  <c r="J20" i="26"/>
  <c r="J19" i="26"/>
  <c r="J18" i="26"/>
  <c r="J17" i="26"/>
  <c r="J16" i="26"/>
  <c r="J10" i="26"/>
  <c r="F48" i="26"/>
  <c r="F47" i="26"/>
  <c r="F45" i="26"/>
  <c r="F44" i="26"/>
  <c r="F43" i="26"/>
  <c r="F42" i="26"/>
  <c r="F41" i="26"/>
  <c r="F40" i="26"/>
  <c r="F37" i="26"/>
  <c r="F36" i="26"/>
  <c r="F34" i="26"/>
  <c r="F32" i="26"/>
  <c r="F31" i="26"/>
  <c r="F30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0" i="26"/>
  <c r="M8" i="26"/>
  <c r="L8" i="26"/>
  <c r="K8" i="26"/>
  <c r="J8" i="26"/>
  <c r="I8" i="26"/>
  <c r="H8" i="26"/>
  <c r="G8" i="26"/>
  <c r="F8" i="26"/>
  <c r="E8" i="26"/>
  <c r="D8" i="26"/>
  <c r="M54" i="25"/>
  <c r="L54" i="25"/>
  <c r="K54" i="25"/>
  <c r="J54" i="25"/>
  <c r="I54" i="25"/>
  <c r="H54" i="25"/>
  <c r="G54" i="25"/>
  <c r="F54" i="25"/>
  <c r="E54" i="25"/>
  <c r="D54" i="25"/>
  <c r="M53" i="25"/>
  <c r="M52" i="25"/>
  <c r="M50" i="25"/>
  <c r="M49" i="25"/>
  <c r="M48" i="25"/>
  <c r="M47" i="25"/>
  <c r="M46" i="25"/>
  <c r="M45" i="25"/>
  <c r="M42" i="25"/>
  <c r="M41" i="25"/>
  <c r="M39" i="25"/>
  <c r="M37" i="25"/>
  <c r="M36" i="25"/>
  <c r="M35" i="25"/>
  <c r="M32" i="25"/>
  <c r="M31" i="25"/>
  <c r="M30" i="25"/>
  <c r="M29" i="25"/>
  <c r="M28" i="25"/>
  <c r="M27" i="25"/>
  <c r="M26" i="25"/>
  <c r="M25" i="25"/>
  <c r="M23" i="25"/>
  <c r="M22" i="25"/>
  <c r="M21" i="25"/>
  <c r="L53" i="25"/>
  <c r="L52" i="25"/>
  <c r="L50" i="25"/>
  <c r="L49" i="25"/>
  <c r="L48" i="25"/>
  <c r="L47" i="25"/>
  <c r="L46" i="25"/>
  <c r="L45" i="25"/>
  <c r="L42" i="25"/>
  <c r="L41" i="25"/>
  <c r="L39" i="25"/>
  <c r="L37" i="25"/>
  <c r="L36" i="25"/>
  <c r="L35" i="25"/>
  <c r="L32" i="25"/>
  <c r="L31" i="25"/>
  <c r="L30" i="25"/>
  <c r="L29" i="25"/>
  <c r="L28" i="25"/>
  <c r="L27" i="25"/>
  <c r="L26" i="25"/>
  <c r="L25" i="25"/>
  <c r="L23" i="25"/>
  <c r="L22" i="25"/>
  <c r="L21" i="25"/>
  <c r="J53" i="25"/>
  <c r="J52" i="25"/>
  <c r="J50" i="25"/>
  <c r="J49" i="25"/>
  <c r="J48" i="25"/>
  <c r="J47" i="25"/>
  <c r="J46" i="25"/>
  <c r="J45" i="25"/>
  <c r="J42" i="25"/>
  <c r="J41" i="25"/>
  <c r="J39" i="25"/>
  <c r="J37" i="25"/>
  <c r="J36" i="25"/>
  <c r="J35" i="25"/>
  <c r="J32" i="25"/>
  <c r="J31" i="25"/>
  <c r="J30" i="25"/>
  <c r="J29" i="25"/>
  <c r="J28" i="25"/>
  <c r="J27" i="25"/>
  <c r="J26" i="25"/>
  <c r="J25" i="25"/>
  <c r="J23" i="25"/>
  <c r="J22" i="25"/>
  <c r="J21" i="25"/>
  <c r="F53" i="25"/>
  <c r="F52" i="25"/>
  <c r="F50" i="25"/>
  <c r="F49" i="25"/>
  <c r="F48" i="25"/>
  <c r="F47" i="25"/>
  <c r="F46" i="25"/>
  <c r="F45" i="25"/>
  <c r="F42" i="25"/>
  <c r="F41" i="25"/>
  <c r="F39" i="25"/>
  <c r="F37" i="25"/>
  <c r="F36" i="25"/>
  <c r="F35" i="25"/>
  <c r="F32" i="25"/>
  <c r="F31" i="25"/>
  <c r="F30" i="25"/>
  <c r="F29" i="25"/>
  <c r="F28" i="25"/>
  <c r="F27" i="25"/>
  <c r="F26" i="25"/>
  <c r="F25" i="25"/>
  <c r="F23" i="25"/>
  <c r="F22" i="25"/>
  <c r="F21" i="25"/>
  <c r="L10" i="25"/>
  <c r="F10" i="25"/>
  <c r="M10" i="25" s="1"/>
  <c r="M8" i="25" s="1"/>
  <c r="J10" i="25"/>
  <c r="J8" i="25" s="1"/>
  <c r="L8" i="25"/>
  <c r="K8" i="25"/>
  <c r="I8" i="25"/>
  <c r="H8" i="25"/>
  <c r="G8" i="25"/>
  <c r="E8" i="25"/>
  <c r="D8" i="25"/>
  <c r="M49" i="24"/>
  <c r="L49" i="24"/>
  <c r="K49" i="24"/>
  <c r="J49" i="24"/>
  <c r="I49" i="24"/>
  <c r="H49" i="24"/>
  <c r="G49" i="24"/>
  <c r="F49" i="24"/>
  <c r="E49" i="24"/>
  <c r="D49" i="24"/>
  <c r="M48" i="24"/>
  <c r="M47" i="24"/>
  <c r="M45" i="24"/>
  <c r="M44" i="24"/>
  <c r="M43" i="24"/>
  <c r="M42" i="24"/>
  <c r="M41" i="24"/>
  <c r="M40" i="24"/>
  <c r="M37" i="24"/>
  <c r="M36" i="24"/>
  <c r="M34" i="24"/>
  <c r="M32" i="24"/>
  <c r="M31" i="24"/>
  <c r="M30" i="24"/>
  <c r="M27" i="24"/>
  <c r="M26" i="24"/>
  <c r="M25" i="24"/>
  <c r="M24" i="24"/>
  <c r="M23" i="24"/>
  <c r="M22" i="24"/>
  <c r="M21" i="24"/>
  <c r="M20" i="24"/>
  <c r="M18" i="24"/>
  <c r="M17" i="24"/>
  <c r="M16" i="24"/>
  <c r="L48" i="24"/>
  <c r="L47" i="24"/>
  <c r="L45" i="24"/>
  <c r="L44" i="24"/>
  <c r="L43" i="24"/>
  <c r="L42" i="24"/>
  <c r="L41" i="24"/>
  <c r="L40" i="24"/>
  <c r="L37" i="24"/>
  <c r="L36" i="24"/>
  <c r="L34" i="24"/>
  <c r="L32" i="24"/>
  <c r="L31" i="24"/>
  <c r="L30" i="24"/>
  <c r="L27" i="24"/>
  <c r="L26" i="24"/>
  <c r="L25" i="24"/>
  <c r="L24" i="24"/>
  <c r="L23" i="24"/>
  <c r="L22" i="24"/>
  <c r="L21" i="24"/>
  <c r="L20" i="24"/>
  <c r="L18" i="24"/>
  <c r="L17" i="24"/>
  <c r="L16" i="24"/>
  <c r="J48" i="24"/>
  <c r="J47" i="24"/>
  <c r="J45" i="24"/>
  <c r="J44" i="24"/>
  <c r="J43" i="24"/>
  <c r="J42" i="24"/>
  <c r="J41" i="24"/>
  <c r="J40" i="24"/>
  <c r="J37" i="24"/>
  <c r="J36" i="24"/>
  <c r="J34" i="24"/>
  <c r="J32" i="24"/>
  <c r="J31" i="24"/>
  <c r="J30" i="24"/>
  <c r="J27" i="24"/>
  <c r="J26" i="24"/>
  <c r="J25" i="24"/>
  <c r="J24" i="24"/>
  <c r="J23" i="24"/>
  <c r="J22" i="24"/>
  <c r="J21" i="24"/>
  <c r="J20" i="24"/>
  <c r="J18" i="24"/>
  <c r="J17" i="24"/>
  <c r="J16" i="24"/>
  <c r="F48" i="24"/>
  <c r="F47" i="24"/>
  <c r="F45" i="24"/>
  <c r="F44" i="24"/>
  <c r="F43" i="24"/>
  <c r="F42" i="24"/>
  <c r="F41" i="24"/>
  <c r="F40" i="24"/>
  <c r="F37" i="24"/>
  <c r="F36" i="24"/>
  <c r="F34" i="24"/>
  <c r="F32" i="24"/>
  <c r="F31" i="24"/>
  <c r="F30" i="24"/>
  <c r="F27" i="24"/>
  <c r="F26" i="24"/>
  <c r="F25" i="24"/>
  <c r="F24" i="24"/>
  <c r="F23" i="24"/>
  <c r="F22" i="24"/>
  <c r="F21" i="24"/>
  <c r="F20" i="24"/>
  <c r="F18" i="24"/>
  <c r="F17" i="24"/>
  <c r="F16" i="24"/>
  <c r="M10" i="24"/>
  <c r="L10" i="24"/>
  <c r="J10" i="24"/>
  <c r="F10" i="24"/>
  <c r="M8" i="24"/>
  <c r="L8" i="24"/>
  <c r="K8" i="24"/>
  <c r="J8" i="24"/>
  <c r="I8" i="24"/>
  <c r="H8" i="24"/>
  <c r="G8" i="24"/>
  <c r="F8" i="24"/>
  <c r="E8" i="24"/>
  <c r="D8" i="24"/>
  <c r="M49" i="23"/>
  <c r="L49" i="23"/>
  <c r="K49" i="23"/>
  <c r="J49" i="23"/>
  <c r="I49" i="23"/>
  <c r="H49" i="23"/>
  <c r="G49" i="23"/>
  <c r="F49" i="23"/>
  <c r="E49" i="23"/>
  <c r="D49" i="23"/>
  <c r="M56" i="23"/>
  <c r="M55" i="23"/>
  <c r="M53" i="23"/>
  <c r="M51" i="23"/>
  <c r="L56" i="23"/>
  <c r="L55" i="23"/>
  <c r="L53" i="23"/>
  <c r="L51" i="23"/>
  <c r="J56" i="23"/>
  <c r="J55" i="23"/>
  <c r="J53" i="23"/>
  <c r="J51" i="23"/>
  <c r="F56" i="23"/>
  <c r="F55" i="23"/>
  <c r="F53" i="23"/>
  <c r="F51" i="23"/>
  <c r="M48" i="23"/>
  <c r="M47" i="23"/>
  <c r="M45" i="23"/>
  <c r="M44" i="23"/>
  <c r="M43" i="23"/>
  <c r="M42" i="23"/>
  <c r="M41" i="23"/>
  <c r="M40" i="23"/>
  <c r="M37" i="23"/>
  <c r="M36" i="23"/>
  <c r="M34" i="23"/>
  <c r="M32" i="23"/>
  <c r="M31" i="23"/>
  <c r="M30" i="23"/>
  <c r="M27" i="23"/>
  <c r="M26" i="23"/>
  <c r="M25" i="23"/>
  <c r="M24" i="23"/>
  <c r="M23" i="23"/>
  <c r="M22" i="23"/>
  <c r="M21" i="23"/>
  <c r="M20" i="23"/>
  <c r="M18" i="23"/>
  <c r="M17" i="23"/>
  <c r="M16" i="23"/>
  <c r="L48" i="23"/>
  <c r="L47" i="23"/>
  <c r="L45" i="23"/>
  <c r="L44" i="23"/>
  <c r="L43" i="23"/>
  <c r="L42" i="23"/>
  <c r="L41" i="23"/>
  <c r="L40" i="23"/>
  <c r="L37" i="23"/>
  <c r="L36" i="23"/>
  <c r="L34" i="23"/>
  <c r="L32" i="23"/>
  <c r="L31" i="23"/>
  <c r="L30" i="23"/>
  <c r="L27" i="23"/>
  <c r="L26" i="23"/>
  <c r="L25" i="23"/>
  <c r="L24" i="23"/>
  <c r="L23" i="23"/>
  <c r="L22" i="23"/>
  <c r="L21" i="23"/>
  <c r="L20" i="23"/>
  <c r="L18" i="23"/>
  <c r="L17" i="23"/>
  <c r="L16" i="23"/>
  <c r="J48" i="23"/>
  <c r="J47" i="23"/>
  <c r="J45" i="23"/>
  <c r="J44" i="23"/>
  <c r="J43" i="23"/>
  <c r="J42" i="23"/>
  <c r="J41" i="23"/>
  <c r="J40" i="23"/>
  <c r="J37" i="23"/>
  <c r="J36" i="23"/>
  <c r="J34" i="23"/>
  <c r="J32" i="23"/>
  <c r="J31" i="23"/>
  <c r="J30" i="23"/>
  <c r="J27" i="23"/>
  <c r="J26" i="23"/>
  <c r="J25" i="23"/>
  <c r="J24" i="23"/>
  <c r="J23" i="23"/>
  <c r="J22" i="23"/>
  <c r="J21" i="23"/>
  <c r="J20" i="23"/>
  <c r="J18" i="23"/>
  <c r="J17" i="23"/>
  <c r="J16" i="23"/>
  <c r="F48" i="23"/>
  <c r="F47" i="23"/>
  <c r="F45" i="23"/>
  <c r="F44" i="23"/>
  <c r="F43" i="23"/>
  <c r="F42" i="23"/>
  <c r="F41" i="23"/>
  <c r="F40" i="23"/>
  <c r="F37" i="23"/>
  <c r="F36" i="23"/>
  <c r="F34" i="23"/>
  <c r="F32" i="23"/>
  <c r="F31" i="23"/>
  <c r="F30" i="23"/>
  <c r="F27" i="23"/>
  <c r="F26" i="23"/>
  <c r="F25" i="23"/>
  <c r="F24" i="23"/>
  <c r="F23" i="23"/>
  <c r="F22" i="23"/>
  <c r="F21" i="23"/>
  <c r="F20" i="23"/>
  <c r="F18" i="23"/>
  <c r="F17" i="23"/>
  <c r="F16" i="23"/>
  <c r="M10" i="23"/>
  <c r="L10" i="23"/>
  <c r="J10" i="23"/>
  <c r="F10" i="23"/>
  <c r="M8" i="23"/>
  <c r="L8" i="23"/>
  <c r="K8" i="23"/>
  <c r="J8" i="23"/>
  <c r="I8" i="23"/>
  <c r="H8" i="23"/>
  <c r="G8" i="23"/>
  <c r="F8" i="23"/>
  <c r="E8" i="23"/>
  <c r="D8" i="23"/>
  <c r="M49" i="22"/>
  <c r="L49" i="22"/>
  <c r="K49" i="22"/>
  <c r="J49" i="22"/>
  <c r="I49" i="22"/>
  <c r="H49" i="22"/>
  <c r="G49" i="22"/>
  <c r="F49" i="22"/>
  <c r="E49" i="22"/>
  <c r="D49" i="22"/>
  <c r="M48" i="22"/>
  <c r="M47" i="22"/>
  <c r="M45" i="22"/>
  <c r="M44" i="22"/>
  <c r="M43" i="22"/>
  <c r="M42" i="22"/>
  <c r="M41" i="22"/>
  <c r="M40" i="22"/>
  <c r="M37" i="22"/>
  <c r="M36" i="22"/>
  <c r="M34" i="22"/>
  <c r="M32" i="22"/>
  <c r="M31" i="22"/>
  <c r="M30" i="22"/>
  <c r="M27" i="22"/>
  <c r="M26" i="22"/>
  <c r="M25" i="22"/>
  <c r="M24" i="22"/>
  <c r="M23" i="22"/>
  <c r="M22" i="22"/>
  <c r="M21" i="22"/>
  <c r="M20" i="22"/>
  <c r="M18" i="22"/>
  <c r="M17" i="22"/>
  <c r="M16" i="22"/>
  <c r="L48" i="22"/>
  <c r="L47" i="22"/>
  <c r="L45" i="22"/>
  <c r="L44" i="22"/>
  <c r="L43" i="22"/>
  <c r="L42" i="22"/>
  <c r="L41" i="22"/>
  <c r="L40" i="22"/>
  <c r="L37" i="22"/>
  <c r="L36" i="22"/>
  <c r="L34" i="22"/>
  <c r="L32" i="22"/>
  <c r="L31" i="22"/>
  <c r="L30" i="22"/>
  <c r="L27" i="22"/>
  <c r="L26" i="22"/>
  <c r="L25" i="22"/>
  <c r="L24" i="22"/>
  <c r="L23" i="22"/>
  <c r="L22" i="22"/>
  <c r="L21" i="22"/>
  <c r="L20" i="22"/>
  <c r="L18" i="22"/>
  <c r="L17" i="22"/>
  <c r="L16" i="22"/>
  <c r="J48" i="22"/>
  <c r="J47" i="22"/>
  <c r="J45" i="22"/>
  <c r="J44" i="22"/>
  <c r="J43" i="22"/>
  <c r="J42" i="22"/>
  <c r="J41" i="22"/>
  <c r="J40" i="22"/>
  <c r="J37" i="22"/>
  <c r="J36" i="22"/>
  <c r="J34" i="22"/>
  <c r="J32" i="22"/>
  <c r="J31" i="22"/>
  <c r="J30" i="22"/>
  <c r="J27" i="22"/>
  <c r="J26" i="22"/>
  <c r="J25" i="22"/>
  <c r="J24" i="22"/>
  <c r="J23" i="22"/>
  <c r="J22" i="22"/>
  <c r="J21" i="22"/>
  <c r="J20" i="22"/>
  <c r="J18" i="22"/>
  <c r="J17" i="22"/>
  <c r="J16" i="22"/>
  <c r="F48" i="22"/>
  <c r="F47" i="22"/>
  <c r="F45" i="22"/>
  <c r="F44" i="22"/>
  <c r="F43" i="22"/>
  <c r="F42" i="22"/>
  <c r="F41" i="22"/>
  <c r="F40" i="22"/>
  <c r="F37" i="22"/>
  <c r="F36" i="22"/>
  <c r="F34" i="22"/>
  <c r="F32" i="22"/>
  <c r="F31" i="22"/>
  <c r="F30" i="22"/>
  <c r="F27" i="22"/>
  <c r="F26" i="22"/>
  <c r="F25" i="22"/>
  <c r="F24" i="22"/>
  <c r="F23" i="22"/>
  <c r="F22" i="22"/>
  <c r="F21" i="22"/>
  <c r="F20" i="22"/>
  <c r="F18" i="22"/>
  <c r="F17" i="22"/>
  <c r="F16" i="22"/>
  <c r="M10" i="22"/>
  <c r="L10" i="22"/>
  <c r="J10" i="22"/>
  <c r="F10" i="22"/>
  <c r="M8" i="22"/>
  <c r="L8" i="22"/>
  <c r="K8" i="22"/>
  <c r="J8" i="22"/>
  <c r="I8" i="22"/>
  <c r="H8" i="22"/>
  <c r="G8" i="22"/>
  <c r="F8" i="22"/>
  <c r="E8" i="22"/>
  <c r="D8" i="22"/>
  <c r="M49" i="21"/>
  <c r="L49" i="21"/>
  <c r="K49" i="21"/>
  <c r="J49" i="21"/>
  <c r="I49" i="21"/>
  <c r="H49" i="21"/>
  <c r="G49" i="21"/>
  <c r="F49" i="21"/>
  <c r="E49" i="21"/>
  <c r="D49" i="21"/>
  <c r="J56" i="21"/>
  <c r="J55" i="21"/>
  <c r="J53" i="21"/>
  <c r="J51" i="21"/>
  <c r="F56" i="21"/>
  <c r="F55" i="21"/>
  <c r="F53" i="21"/>
  <c r="F51" i="21"/>
  <c r="M48" i="21"/>
  <c r="M47" i="21"/>
  <c r="M45" i="21"/>
  <c r="M44" i="21"/>
  <c r="M43" i="21"/>
  <c r="M42" i="21"/>
  <c r="M41" i="21"/>
  <c r="M40" i="21"/>
  <c r="M37" i="21"/>
  <c r="M36" i="21"/>
  <c r="M34" i="21"/>
  <c r="M32" i="21"/>
  <c r="M31" i="21"/>
  <c r="M30" i="21"/>
  <c r="M27" i="21"/>
  <c r="M26" i="21"/>
  <c r="M25" i="21"/>
  <c r="M24" i="21"/>
  <c r="M23" i="21"/>
  <c r="M22" i="21"/>
  <c r="M21" i="21"/>
  <c r="M20" i="21"/>
  <c r="M18" i="21"/>
  <c r="M17" i="21"/>
  <c r="M16" i="21"/>
  <c r="L48" i="21"/>
  <c r="L47" i="21"/>
  <c r="L45" i="21"/>
  <c r="L44" i="21"/>
  <c r="L43" i="21"/>
  <c r="L42" i="21"/>
  <c r="L41" i="21"/>
  <c r="L40" i="21"/>
  <c r="L37" i="21"/>
  <c r="L36" i="21"/>
  <c r="L34" i="21"/>
  <c r="L32" i="21"/>
  <c r="L31" i="21"/>
  <c r="L30" i="21"/>
  <c r="L27" i="21"/>
  <c r="L26" i="21"/>
  <c r="L25" i="21"/>
  <c r="L24" i="21"/>
  <c r="L23" i="21"/>
  <c r="L22" i="21"/>
  <c r="L21" i="21"/>
  <c r="L20" i="21"/>
  <c r="L18" i="21"/>
  <c r="L17" i="21"/>
  <c r="L16" i="21"/>
  <c r="J48" i="21"/>
  <c r="J47" i="21"/>
  <c r="J45" i="21"/>
  <c r="J44" i="21"/>
  <c r="J43" i="21"/>
  <c r="J42" i="21"/>
  <c r="J41" i="21"/>
  <c r="J40" i="21"/>
  <c r="J37" i="21"/>
  <c r="J36" i="21"/>
  <c r="J34" i="21"/>
  <c r="J32" i="21"/>
  <c r="J31" i="21"/>
  <c r="J30" i="21"/>
  <c r="J27" i="21"/>
  <c r="J26" i="21"/>
  <c r="J25" i="21"/>
  <c r="J24" i="21"/>
  <c r="J23" i="21"/>
  <c r="J22" i="21"/>
  <c r="J21" i="21"/>
  <c r="J20" i="21"/>
  <c r="J18" i="21"/>
  <c r="J17" i="21"/>
  <c r="J16" i="21"/>
  <c r="F48" i="21"/>
  <c r="F47" i="21"/>
  <c r="F45" i="21"/>
  <c r="F44" i="21"/>
  <c r="F43" i="21"/>
  <c r="F42" i="21"/>
  <c r="F41" i="21"/>
  <c r="F40" i="21"/>
  <c r="F37" i="21"/>
  <c r="F36" i="21"/>
  <c r="F34" i="21"/>
  <c r="F32" i="21"/>
  <c r="F31" i="21"/>
  <c r="F30" i="21"/>
  <c r="F27" i="21"/>
  <c r="F26" i="21"/>
  <c r="F25" i="21"/>
  <c r="F24" i="21"/>
  <c r="F23" i="21"/>
  <c r="F22" i="21"/>
  <c r="F21" i="21"/>
  <c r="F20" i="21"/>
  <c r="F18" i="21"/>
  <c r="F17" i="21"/>
  <c r="F16" i="21"/>
  <c r="M10" i="21"/>
  <c r="L10" i="21"/>
  <c r="J10" i="21"/>
  <c r="F10" i="21"/>
  <c r="M8" i="21"/>
  <c r="L8" i="21"/>
  <c r="K8" i="21"/>
  <c r="J8" i="21"/>
  <c r="I8" i="21"/>
  <c r="H8" i="21"/>
  <c r="G8" i="21"/>
  <c r="F8" i="21"/>
  <c r="E8" i="21"/>
  <c r="D8" i="21"/>
  <c r="D8" i="20"/>
  <c r="M49" i="19"/>
  <c r="L49" i="19"/>
  <c r="K49" i="19"/>
  <c r="J49" i="19"/>
  <c r="I49" i="19"/>
  <c r="H49" i="19"/>
  <c r="G49" i="19"/>
  <c r="F49" i="19"/>
  <c r="E49" i="19"/>
  <c r="D49" i="19"/>
  <c r="M49" i="20"/>
  <c r="L49" i="20"/>
  <c r="K49" i="20"/>
  <c r="J49" i="20"/>
  <c r="I49" i="20"/>
  <c r="H49" i="20"/>
  <c r="G49" i="20"/>
  <c r="F49" i="20"/>
  <c r="E49" i="20"/>
  <c r="D49" i="20"/>
  <c r="J56" i="20"/>
  <c r="J55" i="20"/>
  <c r="J53" i="20"/>
  <c r="J51" i="20"/>
  <c r="F56" i="20"/>
  <c r="F53" i="20"/>
  <c r="F51" i="20"/>
  <c r="M48" i="20"/>
  <c r="M47" i="20"/>
  <c r="M45" i="20"/>
  <c r="M44" i="20"/>
  <c r="M43" i="20"/>
  <c r="M42" i="20"/>
  <c r="M41" i="20"/>
  <c r="M40" i="20"/>
  <c r="M37" i="20"/>
  <c r="M36" i="20"/>
  <c r="M34" i="20"/>
  <c r="M32" i="20"/>
  <c r="M31" i="20"/>
  <c r="M30" i="20"/>
  <c r="M27" i="20"/>
  <c r="M26" i="20"/>
  <c r="M25" i="20"/>
  <c r="M24" i="20"/>
  <c r="M23" i="20"/>
  <c r="M22" i="20"/>
  <c r="M21" i="20"/>
  <c r="M20" i="20"/>
  <c r="M18" i="20"/>
  <c r="M17" i="20"/>
  <c r="M16" i="20"/>
  <c r="L48" i="20"/>
  <c r="L47" i="20"/>
  <c r="L45" i="20"/>
  <c r="L44" i="20"/>
  <c r="L43" i="20"/>
  <c r="L42" i="20"/>
  <c r="L41" i="20"/>
  <c r="L40" i="20"/>
  <c r="L37" i="20"/>
  <c r="L36" i="20"/>
  <c r="L34" i="20"/>
  <c r="L32" i="20"/>
  <c r="L31" i="20"/>
  <c r="L30" i="20"/>
  <c r="L27" i="20"/>
  <c r="L26" i="20"/>
  <c r="L25" i="20"/>
  <c r="L24" i="20"/>
  <c r="L23" i="20"/>
  <c r="L22" i="20"/>
  <c r="L21" i="20"/>
  <c r="L20" i="20"/>
  <c r="L18" i="20"/>
  <c r="L17" i="20"/>
  <c r="L16" i="20"/>
  <c r="J48" i="20"/>
  <c r="J47" i="20"/>
  <c r="J45" i="20"/>
  <c r="J44" i="20"/>
  <c r="J43" i="20"/>
  <c r="J42" i="20"/>
  <c r="J41" i="20"/>
  <c r="J40" i="20"/>
  <c r="J37" i="20"/>
  <c r="J36" i="20"/>
  <c r="J34" i="20"/>
  <c r="J32" i="20"/>
  <c r="J31" i="20"/>
  <c r="J30" i="20"/>
  <c r="J27" i="20"/>
  <c r="J26" i="20"/>
  <c r="J25" i="20"/>
  <c r="J24" i="20"/>
  <c r="J23" i="20"/>
  <c r="J22" i="20"/>
  <c r="J21" i="20"/>
  <c r="J20" i="20"/>
  <c r="J18" i="20"/>
  <c r="J17" i="20"/>
  <c r="J16" i="20"/>
  <c r="F48" i="20"/>
  <c r="F47" i="20"/>
  <c r="F45" i="20"/>
  <c r="F44" i="20"/>
  <c r="F43" i="20"/>
  <c r="F42" i="20"/>
  <c r="F41" i="20"/>
  <c r="F40" i="20"/>
  <c r="F37" i="20"/>
  <c r="F36" i="20"/>
  <c r="F34" i="20"/>
  <c r="F32" i="20"/>
  <c r="F31" i="20"/>
  <c r="F30" i="20"/>
  <c r="F27" i="20"/>
  <c r="F26" i="20"/>
  <c r="F25" i="20"/>
  <c r="F24" i="20"/>
  <c r="F23" i="20"/>
  <c r="F22" i="20"/>
  <c r="F21" i="20"/>
  <c r="F20" i="20"/>
  <c r="F18" i="20"/>
  <c r="F17" i="20"/>
  <c r="F16" i="20"/>
  <c r="M10" i="20"/>
  <c r="L10" i="20"/>
  <c r="J10" i="20"/>
  <c r="J8" i="20" s="1"/>
  <c r="F10" i="20"/>
  <c r="F8" i="20" s="1"/>
  <c r="M8" i="20"/>
  <c r="L8" i="20"/>
  <c r="K8" i="20"/>
  <c r="I8" i="20"/>
  <c r="H8" i="20"/>
  <c r="G8" i="20"/>
  <c r="E8" i="20"/>
  <c r="M56" i="19"/>
  <c r="M55" i="19"/>
  <c r="M53" i="19"/>
  <c r="M51" i="19"/>
  <c r="M48" i="19"/>
  <c r="M47" i="19"/>
  <c r="M45" i="19"/>
  <c r="M44" i="19"/>
  <c r="M43" i="19"/>
  <c r="M42" i="19"/>
  <c r="M41" i="19"/>
  <c r="M40" i="19"/>
  <c r="M37" i="19"/>
  <c r="M36" i="19"/>
  <c r="M34" i="19"/>
  <c r="M32" i="19"/>
  <c r="M31" i="19"/>
  <c r="M30" i="19"/>
  <c r="M27" i="19"/>
  <c r="M26" i="19"/>
  <c r="M25" i="19"/>
  <c r="M24" i="19"/>
  <c r="M23" i="19"/>
  <c r="M22" i="19"/>
  <c r="M21" i="19"/>
  <c r="M20" i="19"/>
  <c r="M18" i="19"/>
  <c r="M17" i="19"/>
  <c r="M16" i="19"/>
  <c r="L55" i="19"/>
  <c r="L53" i="19"/>
  <c r="L51" i="19"/>
  <c r="L48" i="19"/>
  <c r="L47" i="19"/>
  <c r="L45" i="19"/>
  <c r="L44" i="19"/>
  <c r="L43" i="19"/>
  <c r="L42" i="19"/>
  <c r="L41" i="19"/>
  <c r="L40" i="19"/>
  <c r="L37" i="19"/>
  <c r="L36" i="19"/>
  <c r="L34" i="19"/>
  <c r="L32" i="19"/>
  <c r="L31" i="19"/>
  <c r="L30" i="19"/>
  <c r="L27" i="19"/>
  <c r="L26" i="19"/>
  <c r="L25" i="19"/>
  <c r="L24" i="19"/>
  <c r="L23" i="19"/>
  <c r="L22" i="19"/>
  <c r="L21" i="19"/>
  <c r="L20" i="19"/>
  <c r="L18" i="19"/>
  <c r="L17" i="19"/>
  <c r="L16" i="19"/>
  <c r="J56" i="19"/>
  <c r="J55" i="19"/>
  <c r="J53" i="19"/>
  <c r="J51" i="19"/>
  <c r="J48" i="19"/>
  <c r="J47" i="19"/>
  <c r="J45" i="19"/>
  <c r="J44" i="19"/>
  <c r="J43" i="19"/>
  <c r="J42" i="19"/>
  <c r="J41" i="19"/>
  <c r="J40" i="19"/>
  <c r="J37" i="19"/>
  <c r="J36" i="19"/>
  <c r="J34" i="19"/>
  <c r="J32" i="19"/>
  <c r="J31" i="19"/>
  <c r="J30" i="19"/>
  <c r="J27" i="19"/>
  <c r="J26" i="19"/>
  <c r="J25" i="19"/>
  <c r="J24" i="19"/>
  <c r="J23" i="19"/>
  <c r="J22" i="19"/>
  <c r="J21" i="19"/>
  <c r="J20" i="19"/>
  <c r="J18" i="19"/>
  <c r="J17" i="19"/>
  <c r="J16" i="19"/>
  <c r="F55" i="19"/>
  <c r="F53" i="19"/>
  <c r="F51" i="19"/>
  <c r="F48" i="19"/>
  <c r="F47" i="19"/>
  <c r="F45" i="19"/>
  <c r="F44" i="19"/>
  <c r="F43" i="19"/>
  <c r="F42" i="19"/>
  <c r="F41" i="19"/>
  <c r="F40" i="19"/>
  <c r="F37" i="19"/>
  <c r="F36" i="19"/>
  <c r="F34" i="19"/>
  <c r="F32" i="19"/>
  <c r="F31" i="19"/>
  <c r="F30" i="19"/>
  <c r="F27" i="19"/>
  <c r="F26" i="19"/>
  <c r="F25" i="19"/>
  <c r="F24" i="19"/>
  <c r="F23" i="19"/>
  <c r="F22" i="19"/>
  <c r="F21" i="19"/>
  <c r="F20" i="19"/>
  <c r="F18" i="19"/>
  <c r="F17" i="19"/>
  <c r="F16" i="19"/>
  <c r="M10" i="19"/>
  <c r="L10" i="19"/>
  <c r="J10" i="19"/>
  <c r="F10" i="19"/>
  <c r="M8" i="19"/>
  <c r="L8" i="19"/>
  <c r="K8" i="19"/>
  <c r="J8" i="19"/>
  <c r="I8" i="19"/>
  <c r="H8" i="19"/>
  <c r="G8" i="19"/>
  <c r="F8" i="19"/>
  <c r="E8" i="19"/>
  <c r="D8" i="19"/>
  <c r="J56" i="18"/>
  <c r="J55" i="18"/>
  <c r="J53" i="18"/>
  <c r="J51" i="18"/>
  <c r="J48" i="18"/>
  <c r="F56" i="18"/>
  <c r="F53" i="18"/>
  <c r="F51" i="18"/>
  <c r="K49" i="18"/>
  <c r="G49" i="18"/>
  <c r="M48" i="18"/>
  <c r="M47" i="18"/>
  <c r="M45" i="18"/>
  <c r="M44" i="18"/>
  <c r="M43" i="18"/>
  <c r="M42" i="18"/>
  <c r="M41" i="18"/>
  <c r="M40" i="18"/>
  <c r="M37" i="18"/>
  <c r="M36" i="18"/>
  <c r="M34" i="18"/>
  <c r="M32" i="18"/>
  <c r="M31" i="18"/>
  <c r="M30" i="18"/>
  <c r="M27" i="18"/>
  <c r="M26" i="18"/>
  <c r="M25" i="18"/>
  <c r="M24" i="18"/>
  <c r="M23" i="18"/>
  <c r="M22" i="18"/>
  <c r="M21" i="18"/>
  <c r="M20" i="18"/>
  <c r="M18" i="18"/>
  <c r="M17" i="18"/>
  <c r="M16" i="18"/>
  <c r="L48" i="18"/>
  <c r="L47" i="18"/>
  <c r="L45" i="18"/>
  <c r="L44" i="18"/>
  <c r="L43" i="18"/>
  <c r="L42" i="18"/>
  <c r="L41" i="18"/>
  <c r="L40" i="18"/>
  <c r="L37" i="18"/>
  <c r="L36" i="18"/>
  <c r="L34" i="18"/>
  <c r="L32" i="18"/>
  <c r="L31" i="18"/>
  <c r="L30" i="18"/>
  <c r="L27" i="18"/>
  <c r="L26" i="18"/>
  <c r="L25" i="18"/>
  <c r="L24" i="18"/>
  <c r="L23" i="18"/>
  <c r="L22" i="18"/>
  <c r="L21" i="18"/>
  <c r="L20" i="18"/>
  <c r="L18" i="18"/>
  <c r="L17" i="18"/>
  <c r="L16" i="18"/>
  <c r="J47" i="18"/>
  <c r="J45" i="18"/>
  <c r="J44" i="18"/>
  <c r="J43" i="18"/>
  <c r="J42" i="18"/>
  <c r="J41" i="18"/>
  <c r="J40" i="18"/>
  <c r="J37" i="18"/>
  <c r="J36" i="18"/>
  <c r="J34" i="18"/>
  <c r="J32" i="18"/>
  <c r="J31" i="18"/>
  <c r="J30" i="18"/>
  <c r="J27" i="18"/>
  <c r="J26" i="18"/>
  <c r="J25" i="18"/>
  <c r="J24" i="18"/>
  <c r="J23" i="18"/>
  <c r="J22" i="18"/>
  <c r="J21" i="18"/>
  <c r="J20" i="18"/>
  <c r="J18" i="18"/>
  <c r="J17" i="18"/>
  <c r="J16" i="18"/>
  <c r="F48" i="18"/>
  <c r="F47" i="18"/>
  <c r="F45" i="18"/>
  <c r="F44" i="18"/>
  <c r="F43" i="18"/>
  <c r="F42" i="18"/>
  <c r="F41" i="18"/>
  <c r="F40" i="18"/>
  <c r="F37" i="18"/>
  <c r="F36" i="18"/>
  <c r="F34" i="18"/>
  <c r="F32" i="18"/>
  <c r="F31" i="18"/>
  <c r="F30" i="18"/>
  <c r="F27" i="18"/>
  <c r="F26" i="18"/>
  <c r="F25" i="18"/>
  <c r="F24" i="18"/>
  <c r="F23" i="18"/>
  <c r="F22" i="18"/>
  <c r="F21" i="18"/>
  <c r="F20" i="18"/>
  <c r="F18" i="18"/>
  <c r="F17" i="18"/>
  <c r="F16" i="18"/>
  <c r="L10" i="18"/>
  <c r="L8" i="18" s="1"/>
  <c r="J10" i="18"/>
  <c r="J8" i="18" s="1"/>
  <c r="F10" i="18"/>
  <c r="K8" i="18"/>
  <c r="I8" i="18"/>
  <c r="H8" i="18"/>
  <c r="G8" i="18"/>
  <c r="F8" i="18"/>
  <c r="E8" i="18"/>
  <c r="D8" i="18"/>
  <c r="J56" i="17"/>
  <c r="J55" i="17"/>
  <c r="J53" i="17"/>
  <c r="J51" i="17"/>
  <c r="F55" i="17"/>
  <c r="F53" i="17"/>
  <c r="K49" i="17"/>
  <c r="I49" i="17"/>
  <c r="G49" i="17"/>
  <c r="D49" i="17"/>
  <c r="M48" i="17"/>
  <c r="M47" i="17"/>
  <c r="M43" i="17"/>
  <c r="M42" i="17"/>
  <c r="M37" i="17"/>
  <c r="M36" i="17"/>
  <c r="M31" i="17"/>
  <c r="M30" i="17"/>
  <c r="M25" i="17"/>
  <c r="M24" i="17"/>
  <c r="M21" i="17"/>
  <c r="M20" i="17"/>
  <c r="M16" i="17"/>
  <c r="L48" i="17"/>
  <c r="L47" i="17"/>
  <c r="L45" i="17"/>
  <c r="L44" i="17"/>
  <c r="L43" i="17"/>
  <c r="L42" i="17"/>
  <c r="L41" i="17"/>
  <c r="L40" i="17"/>
  <c r="L37" i="17"/>
  <c r="L36" i="17"/>
  <c r="L34" i="17"/>
  <c r="L32" i="17"/>
  <c r="L31" i="17"/>
  <c r="L30" i="17"/>
  <c r="L27" i="17"/>
  <c r="L26" i="17"/>
  <c r="L25" i="17"/>
  <c r="L24" i="17"/>
  <c r="L23" i="17"/>
  <c r="L22" i="17"/>
  <c r="L21" i="17"/>
  <c r="L20" i="17"/>
  <c r="L18" i="17"/>
  <c r="L17" i="17"/>
  <c r="L16" i="17"/>
  <c r="J48" i="17"/>
  <c r="J47" i="17"/>
  <c r="J45" i="17"/>
  <c r="J44" i="17"/>
  <c r="J43" i="17"/>
  <c r="J42" i="17"/>
  <c r="J41" i="17"/>
  <c r="J40" i="17"/>
  <c r="J37" i="17"/>
  <c r="J36" i="17"/>
  <c r="J34" i="17"/>
  <c r="J32" i="17"/>
  <c r="J31" i="17"/>
  <c r="J30" i="17"/>
  <c r="J27" i="17"/>
  <c r="J26" i="17"/>
  <c r="J25" i="17"/>
  <c r="J24" i="17"/>
  <c r="J23" i="17"/>
  <c r="J22" i="17"/>
  <c r="J21" i="17"/>
  <c r="J20" i="17"/>
  <c r="J18" i="17"/>
  <c r="J17" i="17"/>
  <c r="J16" i="17"/>
  <c r="F48" i="17"/>
  <c r="F47" i="17"/>
  <c r="F45" i="17"/>
  <c r="M45" i="17" s="1"/>
  <c r="F44" i="17"/>
  <c r="M44" i="17" s="1"/>
  <c r="F43" i="17"/>
  <c r="F42" i="17"/>
  <c r="F41" i="17"/>
  <c r="M41" i="17" s="1"/>
  <c r="F40" i="17"/>
  <c r="M40" i="17" s="1"/>
  <c r="F37" i="17"/>
  <c r="F36" i="17"/>
  <c r="F34" i="17"/>
  <c r="M34" i="17" s="1"/>
  <c r="F32" i="17"/>
  <c r="M32" i="17" s="1"/>
  <c r="F31" i="17"/>
  <c r="F30" i="17"/>
  <c r="F27" i="17"/>
  <c r="M27" i="17" s="1"/>
  <c r="F26" i="17"/>
  <c r="M26" i="17" s="1"/>
  <c r="F25" i="17"/>
  <c r="F24" i="17"/>
  <c r="F23" i="17"/>
  <c r="M23" i="17" s="1"/>
  <c r="F22" i="17"/>
  <c r="M22" i="17" s="1"/>
  <c r="F21" i="17"/>
  <c r="F20" i="17"/>
  <c r="F18" i="17"/>
  <c r="M18" i="17" s="1"/>
  <c r="F17" i="17"/>
  <c r="M17" i="17" s="1"/>
  <c r="F16" i="17"/>
  <c r="L10" i="17"/>
  <c r="J10" i="17"/>
  <c r="F10" i="17"/>
  <c r="K8" i="17"/>
  <c r="G8" i="17"/>
  <c r="D8" i="16"/>
  <c r="M56" i="16"/>
  <c r="M55" i="16"/>
  <c r="M53" i="16"/>
  <c r="M51" i="16"/>
  <c r="L56" i="16"/>
  <c r="L55" i="16"/>
  <c r="L53" i="16"/>
  <c r="L51" i="16"/>
  <c r="J56" i="16"/>
  <c r="J55" i="16"/>
  <c r="J53" i="16"/>
  <c r="J51" i="16"/>
  <c r="F56" i="16"/>
  <c r="F55" i="16"/>
  <c r="F53" i="16"/>
  <c r="F51" i="16"/>
  <c r="L49" i="16"/>
  <c r="K49" i="16"/>
  <c r="J49" i="16"/>
  <c r="I49" i="16"/>
  <c r="H49" i="16"/>
  <c r="G49" i="16"/>
  <c r="E49" i="16"/>
  <c r="D49" i="16"/>
  <c r="M48" i="16"/>
  <c r="M47" i="16"/>
  <c r="M45" i="16"/>
  <c r="M44" i="16"/>
  <c r="M43" i="16"/>
  <c r="M42" i="16"/>
  <c r="M41" i="16"/>
  <c r="M40" i="16"/>
  <c r="M37" i="16"/>
  <c r="M36" i="16"/>
  <c r="M34" i="16"/>
  <c r="M32" i="16"/>
  <c r="M31" i="16"/>
  <c r="M30" i="16"/>
  <c r="M27" i="16"/>
  <c r="M26" i="16"/>
  <c r="M25" i="16"/>
  <c r="M24" i="16"/>
  <c r="M23" i="16"/>
  <c r="M22" i="16"/>
  <c r="M21" i="16"/>
  <c r="M20" i="16"/>
  <c r="M18" i="16"/>
  <c r="M17" i="16"/>
  <c r="M16" i="16"/>
  <c r="L48" i="16"/>
  <c r="L47" i="16"/>
  <c r="L45" i="16"/>
  <c r="L44" i="16"/>
  <c r="L43" i="16"/>
  <c r="L42" i="16"/>
  <c r="L41" i="16"/>
  <c r="L40" i="16"/>
  <c r="L37" i="16"/>
  <c r="L36" i="16"/>
  <c r="L34" i="16"/>
  <c r="L32" i="16"/>
  <c r="L31" i="16"/>
  <c r="L30" i="16"/>
  <c r="L27" i="16"/>
  <c r="L26" i="16"/>
  <c r="L25" i="16"/>
  <c r="L24" i="16"/>
  <c r="L23" i="16"/>
  <c r="L22" i="16"/>
  <c r="L21" i="16"/>
  <c r="L20" i="16"/>
  <c r="L18" i="16"/>
  <c r="L17" i="16"/>
  <c r="L16" i="16"/>
  <c r="J48" i="16"/>
  <c r="J47" i="16"/>
  <c r="J45" i="16"/>
  <c r="J44" i="16"/>
  <c r="J43" i="16"/>
  <c r="J42" i="16"/>
  <c r="J41" i="16"/>
  <c r="J40" i="16"/>
  <c r="J37" i="16"/>
  <c r="J36" i="16"/>
  <c r="J34" i="16"/>
  <c r="J32" i="16"/>
  <c r="J31" i="16"/>
  <c r="J30" i="16"/>
  <c r="J27" i="16"/>
  <c r="J26" i="16"/>
  <c r="J25" i="16"/>
  <c r="J24" i="16"/>
  <c r="J23" i="16"/>
  <c r="J22" i="16"/>
  <c r="J21" i="16"/>
  <c r="J20" i="16"/>
  <c r="J18" i="16"/>
  <c r="J17" i="16"/>
  <c r="J16" i="16"/>
  <c r="F48" i="16"/>
  <c r="F47" i="16"/>
  <c r="F45" i="16"/>
  <c r="F44" i="16"/>
  <c r="F43" i="16"/>
  <c r="F42" i="16"/>
  <c r="F41" i="16"/>
  <c r="F40" i="16"/>
  <c r="F37" i="16"/>
  <c r="F36" i="16"/>
  <c r="F34" i="16"/>
  <c r="F32" i="16"/>
  <c r="F31" i="16"/>
  <c r="F30" i="16"/>
  <c r="F27" i="16"/>
  <c r="F26" i="16"/>
  <c r="F25" i="16"/>
  <c r="F24" i="16"/>
  <c r="F23" i="16"/>
  <c r="F22" i="16"/>
  <c r="F21" i="16"/>
  <c r="F20" i="16"/>
  <c r="F18" i="16"/>
  <c r="F17" i="16"/>
  <c r="F16" i="16"/>
  <c r="L10" i="16"/>
  <c r="L8" i="16" s="1"/>
  <c r="J10" i="16"/>
  <c r="J8" i="16" s="1"/>
  <c r="F10" i="16"/>
  <c r="M10" i="16" s="1"/>
  <c r="M8" i="16" s="1"/>
  <c r="K8" i="16"/>
  <c r="I8" i="16"/>
  <c r="H8" i="16"/>
  <c r="G8" i="16"/>
  <c r="E8" i="16"/>
  <c r="M48" i="15"/>
  <c r="M47" i="15"/>
  <c r="M45" i="15"/>
  <c r="M44" i="15"/>
  <c r="M43" i="15"/>
  <c r="M42" i="15"/>
  <c r="M41" i="15"/>
  <c r="M40" i="15"/>
  <c r="M37" i="15"/>
  <c r="M36" i="15"/>
  <c r="M34" i="15"/>
  <c r="M32" i="15"/>
  <c r="M31" i="15"/>
  <c r="M30" i="15"/>
  <c r="M27" i="15"/>
  <c r="M26" i="15"/>
  <c r="M25" i="15"/>
  <c r="M24" i="15"/>
  <c r="M23" i="15"/>
  <c r="M22" i="15"/>
  <c r="M21" i="15"/>
  <c r="M20" i="15"/>
  <c r="M18" i="15"/>
  <c r="M17" i="15"/>
  <c r="M16" i="15"/>
  <c r="L48" i="15"/>
  <c r="L47" i="15"/>
  <c r="L45" i="15"/>
  <c r="L44" i="15"/>
  <c r="L43" i="15"/>
  <c r="L42" i="15"/>
  <c r="L41" i="15"/>
  <c r="L40" i="15"/>
  <c r="L37" i="15"/>
  <c r="L36" i="15"/>
  <c r="L34" i="15"/>
  <c r="L32" i="15"/>
  <c r="L31" i="15"/>
  <c r="L30" i="15"/>
  <c r="L27" i="15"/>
  <c r="L26" i="15"/>
  <c r="L25" i="15"/>
  <c r="L24" i="15"/>
  <c r="L23" i="15"/>
  <c r="L22" i="15"/>
  <c r="L21" i="15"/>
  <c r="L20" i="15"/>
  <c r="L18" i="15"/>
  <c r="L17" i="15"/>
  <c r="L16" i="15"/>
  <c r="J48" i="15"/>
  <c r="J47" i="15"/>
  <c r="J45" i="15"/>
  <c r="J44" i="15"/>
  <c r="J43" i="15"/>
  <c r="J42" i="15"/>
  <c r="J41" i="15"/>
  <c r="J40" i="15"/>
  <c r="J37" i="15"/>
  <c r="J36" i="15"/>
  <c r="J34" i="15"/>
  <c r="J32" i="15"/>
  <c r="J31" i="15"/>
  <c r="J30" i="15"/>
  <c r="J27" i="15"/>
  <c r="J26" i="15"/>
  <c r="J25" i="15"/>
  <c r="J24" i="15"/>
  <c r="J23" i="15"/>
  <c r="J22" i="15"/>
  <c r="J21" i="15"/>
  <c r="J20" i="15"/>
  <c r="J18" i="15"/>
  <c r="J17" i="15"/>
  <c r="J16" i="15"/>
  <c r="F48" i="15"/>
  <c r="F47" i="15"/>
  <c r="F45" i="15"/>
  <c r="F44" i="15"/>
  <c r="F43" i="15"/>
  <c r="F42" i="15"/>
  <c r="F41" i="15"/>
  <c r="F40" i="15"/>
  <c r="F37" i="15"/>
  <c r="F36" i="15"/>
  <c r="F34" i="15"/>
  <c r="F32" i="15"/>
  <c r="F31" i="15"/>
  <c r="F30" i="15"/>
  <c r="F27" i="15"/>
  <c r="F26" i="15"/>
  <c r="F25" i="15"/>
  <c r="F24" i="15"/>
  <c r="F23" i="15"/>
  <c r="F22" i="15"/>
  <c r="F21" i="15"/>
  <c r="F20" i="15"/>
  <c r="F18" i="15"/>
  <c r="F17" i="15"/>
  <c r="F16" i="15"/>
  <c r="L10" i="15"/>
  <c r="L8" i="15" s="1"/>
  <c r="J10" i="15"/>
  <c r="J8" i="15" s="1"/>
  <c r="F10" i="15"/>
  <c r="M10" i="15" s="1"/>
  <c r="M8" i="15" s="1"/>
  <c r="K8" i="15"/>
  <c r="I8" i="15"/>
  <c r="H8" i="15"/>
  <c r="G8" i="15"/>
  <c r="E8" i="15"/>
  <c r="D8" i="15"/>
  <c r="M56" i="14"/>
  <c r="M55" i="14"/>
  <c r="M53" i="14"/>
  <c r="M51" i="14"/>
  <c r="L56" i="14"/>
  <c r="L55" i="14"/>
  <c r="L53" i="14"/>
  <c r="L51" i="14"/>
  <c r="J56" i="14"/>
  <c r="J55" i="14"/>
  <c r="J53" i="14"/>
  <c r="J51" i="14"/>
  <c r="F56" i="14"/>
  <c r="F55" i="14"/>
  <c r="F53" i="14"/>
  <c r="F49" i="14" s="1"/>
  <c r="F51" i="14"/>
  <c r="M49" i="14"/>
  <c r="L49" i="14"/>
  <c r="K49" i="14"/>
  <c r="J49" i="14"/>
  <c r="I49" i="14"/>
  <c r="H49" i="14"/>
  <c r="E49" i="14"/>
  <c r="D49" i="14"/>
  <c r="M40" i="14"/>
  <c r="M36" i="14"/>
  <c r="M35" i="14"/>
  <c r="M34" i="14"/>
  <c r="M31" i="14"/>
  <c r="M30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L48" i="14"/>
  <c r="L47" i="14"/>
  <c r="L45" i="14"/>
  <c r="L44" i="14"/>
  <c r="L43" i="14"/>
  <c r="L42" i="14"/>
  <c r="L41" i="14"/>
  <c r="L40" i="14"/>
  <c r="L37" i="14"/>
  <c r="L36" i="14"/>
  <c r="L35" i="14"/>
  <c r="L34" i="14"/>
  <c r="L32" i="14"/>
  <c r="L31" i="14"/>
  <c r="L30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J48" i="14"/>
  <c r="M48" i="14" s="1"/>
  <c r="J47" i="14"/>
  <c r="M47" i="14" s="1"/>
  <c r="J45" i="14"/>
  <c r="M45" i="14" s="1"/>
  <c r="J44" i="14"/>
  <c r="M44" i="14" s="1"/>
  <c r="J43" i="14"/>
  <c r="M43" i="14" s="1"/>
  <c r="J42" i="14"/>
  <c r="M42" i="14" s="1"/>
  <c r="J41" i="14"/>
  <c r="M41" i="14" s="1"/>
  <c r="J40" i="14"/>
  <c r="J37" i="14"/>
  <c r="M37" i="14" s="1"/>
  <c r="J36" i="14"/>
  <c r="J35" i="14"/>
  <c r="J34" i="14"/>
  <c r="J32" i="14"/>
  <c r="M32" i="14" s="1"/>
  <c r="J31" i="14"/>
  <c r="J30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F48" i="14"/>
  <c r="F47" i="14"/>
  <c r="F45" i="14"/>
  <c r="F44" i="14"/>
  <c r="F43" i="14"/>
  <c r="F42" i="14"/>
  <c r="F41" i="14"/>
  <c r="F40" i="14"/>
  <c r="F37" i="14"/>
  <c r="F36" i="14"/>
  <c r="F35" i="14"/>
  <c r="F34" i="14"/>
  <c r="F32" i="14"/>
  <c r="F31" i="14"/>
  <c r="F30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L10" i="14"/>
  <c r="L8" i="14" s="1"/>
  <c r="J10" i="14"/>
  <c r="F10" i="14"/>
  <c r="F8" i="14" s="1"/>
  <c r="J8" i="14"/>
  <c r="I8" i="14"/>
  <c r="H8" i="14"/>
  <c r="E8" i="14"/>
  <c r="D8" i="14"/>
  <c r="D8" i="13"/>
  <c r="F8" i="27" l="1"/>
  <c r="F8" i="28"/>
  <c r="F8" i="25"/>
  <c r="M10" i="18"/>
  <c r="M8" i="18" s="1"/>
  <c r="M10" i="17"/>
  <c r="F8" i="15"/>
  <c r="F8" i="16"/>
  <c r="M10" i="14"/>
  <c r="M8" i="14" s="1"/>
  <c r="M13" i="33"/>
  <c r="M13" i="32"/>
  <c r="M49" i="26"/>
  <c r="M49" i="16"/>
  <c r="F49" i="16"/>
  <c r="M56" i="13"/>
  <c r="M55" i="13"/>
  <c r="M53" i="13"/>
  <c r="M51" i="13"/>
  <c r="L56" i="13"/>
  <c r="L55" i="13"/>
  <c r="L53" i="13"/>
  <c r="L51" i="13"/>
  <c r="J56" i="13"/>
  <c r="J55" i="13"/>
  <c r="J53" i="13"/>
  <c r="J51" i="13"/>
  <c r="F56" i="13"/>
  <c r="F55" i="13"/>
  <c r="F53" i="13"/>
  <c r="F51" i="13"/>
  <c r="F49" i="13"/>
  <c r="M49" i="13"/>
  <c r="L49" i="13"/>
  <c r="K49" i="13"/>
  <c r="J49" i="13"/>
  <c r="I49" i="13"/>
  <c r="H49" i="13"/>
  <c r="G49" i="13"/>
  <c r="E49" i="13"/>
  <c r="D49" i="13"/>
  <c r="M48" i="13"/>
  <c r="M47" i="13"/>
  <c r="M45" i="13"/>
  <c r="M44" i="13"/>
  <c r="M43" i="13"/>
  <c r="M42" i="13"/>
  <c r="M41" i="13"/>
  <c r="M40" i="13"/>
  <c r="M37" i="13"/>
  <c r="M36" i="13"/>
  <c r="M34" i="13"/>
  <c r="M32" i="13"/>
  <c r="M31" i="13"/>
  <c r="M30" i="13"/>
  <c r="M27" i="13"/>
  <c r="M26" i="13"/>
  <c r="M25" i="13"/>
  <c r="M24" i="13"/>
  <c r="M23" i="13"/>
  <c r="M22" i="13"/>
  <c r="M21" i="13"/>
  <c r="M20" i="13"/>
  <c r="M18" i="13"/>
  <c r="M17" i="13"/>
  <c r="M16" i="13"/>
  <c r="L48" i="13"/>
  <c r="L47" i="13"/>
  <c r="L45" i="13"/>
  <c r="L44" i="13"/>
  <c r="L43" i="13"/>
  <c r="L42" i="13"/>
  <c r="L41" i="13"/>
  <c r="L40" i="13"/>
  <c r="L37" i="13"/>
  <c r="L36" i="13"/>
  <c r="L34" i="13"/>
  <c r="L32" i="13"/>
  <c r="L31" i="13"/>
  <c r="L30" i="13"/>
  <c r="L27" i="13"/>
  <c r="L26" i="13"/>
  <c r="L25" i="13"/>
  <c r="L24" i="13"/>
  <c r="L23" i="13"/>
  <c r="L22" i="13"/>
  <c r="L21" i="13"/>
  <c r="L20" i="13"/>
  <c r="L18" i="13"/>
  <c r="L17" i="13"/>
  <c r="L16" i="13"/>
  <c r="J48" i="13"/>
  <c r="J47" i="13"/>
  <c r="J45" i="13"/>
  <c r="J44" i="13"/>
  <c r="J43" i="13"/>
  <c r="J42" i="13"/>
  <c r="J41" i="13"/>
  <c r="J40" i="13"/>
  <c r="J37" i="13"/>
  <c r="J36" i="13"/>
  <c r="J34" i="13"/>
  <c r="J32" i="13"/>
  <c r="J31" i="13"/>
  <c r="J30" i="13"/>
  <c r="J27" i="13"/>
  <c r="J26" i="13"/>
  <c r="J25" i="13"/>
  <c r="J24" i="13"/>
  <c r="J23" i="13"/>
  <c r="J22" i="13"/>
  <c r="J21" i="13"/>
  <c r="J20" i="13"/>
  <c r="J18" i="13"/>
  <c r="J17" i="13"/>
  <c r="J16" i="13"/>
  <c r="F48" i="13"/>
  <c r="F47" i="13"/>
  <c r="F45" i="13"/>
  <c r="F44" i="13"/>
  <c r="F43" i="13"/>
  <c r="F42" i="13"/>
  <c r="F41" i="13"/>
  <c r="F40" i="13"/>
  <c r="F37" i="13"/>
  <c r="F36" i="13"/>
  <c r="F34" i="13"/>
  <c r="F32" i="13"/>
  <c r="F31" i="13"/>
  <c r="F30" i="13"/>
  <c r="F27" i="13"/>
  <c r="F26" i="13"/>
  <c r="F25" i="13"/>
  <c r="F24" i="13"/>
  <c r="F23" i="13"/>
  <c r="F22" i="13"/>
  <c r="F21" i="13"/>
  <c r="F20" i="13"/>
  <c r="F18" i="13"/>
  <c r="F17" i="13"/>
  <c r="F16" i="13"/>
  <c r="M10" i="13"/>
  <c r="L10" i="13"/>
  <c r="J10" i="13"/>
  <c r="J8" i="13" s="1"/>
  <c r="F10" i="13"/>
  <c r="M8" i="13"/>
  <c r="L8" i="13"/>
  <c r="K8" i="13"/>
  <c r="I8" i="13"/>
  <c r="H8" i="13"/>
  <c r="G8" i="13"/>
  <c r="F8" i="13"/>
  <c r="E8" i="13"/>
  <c r="M49" i="12"/>
  <c r="L49" i="12"/>
  <c r="K49" i="12"/>
  <c r="J49" i="12"/>
  <c r="I49" i="12"/>
  <c r="H49" i="12"/>
  <c r="G49" i="12"/>
  <c r="F49" i="12"/>
  <c r="E49" i="12"/>
  <c r="D49" i="12"/>
  <c r="L56" i="12"/>
  <c r="L55" i="12"/>
  <c r="L53" i="12"/>
  <c r="L51" i="12"/>
  <c r="J56" i="12"/>
  <c r="M56" i="12" s="1"/>
  <c r="J55" i="12"/>
  <c r="M55" i="12" s="1"/>
  <c r="J53" i="12"/>
  <c r="J51" i="12"/>
  <c r="M51" i="12" s="1"/>
  <c r="F56" i="12"/>
  <c r="F55" i="12"/>
  <c r="F53" i="12"/>
  <c r="M53" i="12" s="1"/>
  <c r="F51" i="12"/>
  <c r="F48" i="12"/>
  <c r="F47" i="12"/>
  <c r="F45" i="12"/>
  <c r="F44" i="12"/>
  <c r="F43" i="12"/>
  <c r="F42" i="12"/>
  <c r="F41" i="12"/>
  <c r="F40" i="12"/>
  <c r="F37" i="12"/>
  <c r="F36" i="12"/>
  <c r="F34" i="12"/>
  <c r="F32" i="12"/>
  <c r="F31" i="12"/>
  <c r="M31" i="12" s="1"/>
  <c r="F30" i="12"/>
  <c r="F27" i="12"/>
  <c r="M27" i="12" s="1"/>
  <c r="F26" i="12"/>
  <c r="F25" i="12"/>
  <c r="F24" i="12"/>
  <c r="F23" i="12"/>
  <c r="M23" i="12" s="1"/>
  <c r="F22" i="12"/>
  <c r="F21" i="12"/>
  <c r="F20" i="12"/>
  <c r="F18" i="12"/>
  <c r="F17" i="12"/>
  <c r="F16" i="12"/>
  <c r="J48" i="12"/>
  <c r="J47" i="12"/>
  <c r="J45" i="12"/>
  <c r="M45" i="12" s="1"/>
  <c r="J44" i="12"/>
  <c r="J43" i="12"/>
  <c r="J42" i="12"/>
  <c r="M42" i="12" s="1"/>
  <c r="J41" i="12"/>
  <c r="M41" i="12" s="1"/>
  <c r="J40" i="12"/>
  <c r="J37" i="12"/>
  <c r="M37" i="12" s="1"/>
  <c r="J36" i="12"/>
  <c r="J34" i="12"/>
  <c r="M34" i="12" s="1"/>
  <c r="J32" i="12"/>
  <c r="J31" i="12"/>
  <c r="J30" i="12"/>
  <c r="M30" i="12" s="1"/>
  <c r="J27" i="12"/>
  <c r="J26" i="12"/>
  <c r="M26" i="12" s="1"/>
  <c r="J25" i="12"/>
  <c r="M25" i="12" s="1"/>
  <c r="J24" i="12"/>
  <c r="J23" i="12"/>
  <c r="J22" i="12"/>
  <c r="M22" i="12" s="1"/>
  <c r="J21" i="12"/>
  <c r="M21" i="12" s="1"/>
  <c r="J20" i="12"/>
  <c r="J18" i="12"/>
  <c r="M18" i="12" s="1"/>
  <c r="J17" i="12"/>
  <c r="M17" i="12" s="1"/>
  <c r="J16" i="12"/>
  <c r="L48" i="12"/>
  <c r="L47" i="12"/>
  <c r="L45" i="12"/>
  <c r="L44" i="12"/>
  <c r="L43" i="12"/>
  <c r="L42" i="12"/>
  <c r="L41" i="12"/>
  <c r="L40" i="12"/>
  <c r="L37" i="12"/>
  <c r="L36" i="12"/>
  <c r="L34" i="12"/>
  <c r="L32" i="12"/>
  <c r="L31" i="12"/>
  <c r="L30" i="12"/>
  <c r="L27" i="12"/>
  <c r="L26" i="12"/>
  <c r="L25" i="12"/>
  <c r="L24" i="12"/>
  <c r="L23" i="12"/>
  <c r="L22" i="12"/>
  <c r="L21" i="12"/>
  <c r="L20" i="12"/>
  <c r="L18" i="12"/>
  <c r="L17" i="12"/>
  <c r="L16" i="12"/>
  <c r="M48" i="12"/>
  <c r="M47" i="12"/>
  <c r="M44" i="12"/>
  <c r="M43" i="12"/>
  <c r="M40" i="12"/>
  <c r="M36" i="12"/>
  <c r="M32" i="12"/>
  <c r="M24" i="12"/>
  <c r="M20" i="12"/>
  <c r="M16" i="12"/>
  <c r="M10" i="12"/>
  <c r="L10" i="12"/>
  <c r="J10" i="12"/>
  <c r="J8" i="12" s="1"/>
  <c r="F10" i="12"/>
  <c r="M8" i="12"/>
  <c r="L8" i="12"/>
  <c r="K8" i="12"/>
  <c r="I8" i="12"/>
  <c r="H8" i="12"/>
  <c r="G8" i="12"/>
  <c r="F8" i="12"/>
  <c r="E8" i="12"/>
  <c r="D8" i="12"/>
  <c r="J56" i="11"/>
  <c r="J55" i="11"/>
  <c r="J53" i="11"/>
  <c r="J49" i="11" s="1"/>
  <c r="J51" i="11"/>
  <c r="F56" i="11"/>
  <c r="F55" i="11"/>
  <c r="F53" i="11"/>
  <c r="F49" i="11" s="1"/>
  <c r="F51" i="11"/>
  <c r="L49" i="11"/>
  <c r="K49" i="11"/>
  <c r="I49" i="11"/>
  <c r="H49" i="11"/>
  <c r="G49" i="11"/>
  <c r="E49" i="11"/>
  <c r="D49" i="11"/>
  <c r="M48" i="11"/>
  <c r="M47" i="11"/>
  <c r="M45" i="11"/>
  <c r="M44" i="11"/>
  <c r="M43" i="11"/>
  <c r="M42" i="11"/>
  <c r="M41" i="11"/>
  <c r="M40" i="11"/>
  <c r="M37" i="11"/>
  <c r="M36" i="11"/>
  <c r="M34" i="11"/>
  <c r="M32" i="11"/>
  <c r="M31" i="11"/>
  <c r="M30" i="11"/>
  <c r="M27" i="11"/>
  <c r="M26" i="11"/>
  <c r="M25" i="11"/>
  <c r="M24" i="11"/>
  <c r="M23" i="11"/>
  <c r="M22" i="11"/>
  <c r="M21" i="11"/>
  <c r="M20" i="11"/>
  <c r="M18" i="11"/>
  <c r="M17" i="11"/>
  <c r="M16" i="11"/>
  <c r="L48" i="11"/>
  <c r="L47" i="11"/>
  <c r="L45" i="11"/>
  <c r="L44" i="11"/>
  <c r="L43" i="11"/>
  <c r="L42" i="11"/>
  <c r="L41" i="11"/>
  <c r="L40" i="11"/>
  <c r="L37" i="11"/>
  <c r="L36" i="11"/>
  <c r="L34" i="11"/>
  <c r="L32" i="11"/>
  <c r="L31" i="11"/>
  <c r="L30" i="11"/>
  <c r="L27" i="11"/>
  <c r="L26" i="11"/>
  <c r="L25" i="11"/>
  <c r="L24" i="11"/>
  <c r="L23" i="11"/>
  <c r="L22" i="11"/>
  <c r="L21" i="11"/>
  <c r="L20" i="11"/>
  <c r="L18" i="11"/>
  <c r="L17" i="11"/>
  <c r="L16" i="11"/>
  <c r="J48" i="11"/>
  <c r="J47" i="11"/>
  <c r="J45" i="11"/>
  <c r="J44" i="11"/>
  <c r="J43" i="11"/>
  <c r="J42" i="11"/>
  <c r="J41" i="11"/>
  <c r="J40" i="11"/>
  <c r="J37" i="11"/>
  <c r="J36" i="11"/>
  <c r="J34" i="11"/>
  <c r="J32" i="11"/>
  <c r="J31" i="11"/>
  <c r="J30" i="11"/>
  <c r="J27" i="11"/>
  <c r="J26" i="11"/>
  <c r="J25" i="11"/>
  <c r="J24" i="11"/>
  <c r="J23" i="11"/>
  <c r="J22" i="11"/>
  <c r="J21" i="11"/>
  <c r="J20" i="11"/>
  <c r="J18" i="11"/>
  <c r="J17" i="11"/>
  <c r="J16" i="11"/>
  <c r="F48" i="11"/>
  <c r="F47" i="11"/>
  <c r="F45" i="11"/>
  <c r="F44" i="11"/>
  <c r="F43" i="11"/>
  <c r="F42" i="11"/>
  <c r="F41" i="11"/>
  <c r="F40" i="11"/>
  <c r="F37" i="11"/>
  <c r="F36" i="11"/>
  <c r="F34" i="11"/>
  <c r="F32" i="11"/>
  <c r="F31" i="11"/>
  <c r="F30" i="11"/>
  <c r="F27" i="11"/>
  <c r="F26" i="11"/>
  <c r="F25" i="11"/>
  <c r="F24" i="11"/>
  <c r="F23" i="11"/>
  <c r="F22" i="11"/>
  <c r="F21" i="11"/>
  <c r="F20" i="11"/>
  <c r="F18" i="11"/>
  <c r="F17" i="11"/>
  <c r="F16" i="11"/>
  <c r="M10" i="11"/>
  <c r="L10" i="11"/>
  <c r="J10" i="11"/>
  <c r="F10" i="11"/>
  <c r="M8" i="11"/>
  <c r="L8" i="11"/>
  <c r="K8" i="11"/>
  <c r="J8" i="11"/>
  <c r="I8" i="11"/>
  <c r="H8" i="11"/>
  <c r="G8" i="11"/>
  <c r="F8" i="11"/>
  <c r="E8" i="11"/>
  <c r="D8" i="11"/>
  <c r="M56" i="10"/>
  <c r="M55" i="10"/>
  <c r="M53" i="10"/>
  <c r="M51" i="10"/>
  <c r="L56" i="10"/>
  <c r="L55" i="10"/>
  <c r="L53" i="10"/>
  <c r="L51" i="10"/>
  <c r="J56" i="10"/>
  <c r="J55" i="10"/>
  <c r="J53" i="10"/>
  <c r="J51" i="10"/>
  <c r="F56" i="10"/>
  <c r="F55" i="10"/>
  <c r="F53" i="10"/>
  <c r="F51" i="10"/>
  <c r="K49" i="10"/>
  <c r="G49" i="10"/>
  <c r="M41" i="10"/>
  <c r="M34" i="10"/>
  <c r="M18" i="10"/>
  <c r="M17" i="10"/>
  <c r="M16" i="10"/>
  <c r="L48" i="10"/>
  <c r="L47" i="10"/>
  <c r="L45" i="10"/>
  <c r="L44" i="10"/>
  <c r="L43" i="10"/>
  <c r="L42" i="10"/>
  <c r="L41" i="10"/>
  <c r="L40" i="10"/>
  <c r="L37" i="10"/>
  <c r="L36" i="10"/>
  <c r="L34" i="10"/>
  <c r="L32" i="10"/>
  <c r="L31" i="10"/>
  <c r="L30" i="10"/>
  <c r="L27" i="10"/>
  <c r="L26" i="10"/>
  <c r="L25" i="10"/>
  <c r="L24" i="10"/>
  <c r="L23" i="10"/>
  <c r="L22" i="10"/>
  <c r="L21" i="10"/>
  <c r="L20" i="10"/>
  <c r="L18" i="10"/>
  <c r="L17" i="10"/>
  <c r="L16" i="10"/>
  <c r="J48" i="10"/>
  <c r="J47" i="10"/>
  <c r="J45" i="10"/>
  <c r="M45" i="10" s="1"/>
  <c r="J44" i="10"/>
  <c r="J43" i="10"/>
  <c r="J42" i="10"/>
  <c r="J41" i="10"/>
  <c r="J40" i="10"/>
  <c r="J37" i="10"/>
  <c r="M37" i="10" s="1"/>
  <c r="J36" i="10"/>
  <c r="J34" i="10"/>
  <c r="J32" i="10"/>
  <c r="J31" i="10"/>
  <c r="M31" i="10" s="1"/>
  <c r="J30" i="10"/>
  <c r="J27" i="10"/>
  <c r="J26" i="10"/>
  <c r="J25" i="10"/>
  <c r="J24" i="10"/>
  <c r="J23" i="10"/>
  <c r="J22" i="10"/>
  <c r="J21" i="10"/>
  <c r="J20" i="10"/>
  <c r="J18" i="10"/>
  <c r="J17" i="10"/>
  <c r="J16" i="10"/>
  <c r="F48" i="10"/>
  <c r="M48" i="10" s="1"/>
  <c r="F47" i="10"/>
  <c r="M47" i="10" s="1"/>
  <c r="F45" i="10"/>
  <c r="F44" i="10"/>
  <c r="M44" i="10" s="1"/>
  <c r="F43" i="10"/>
  <c r="M43" i="10" s="1"/>
  <c r="F42" i="10"/>
  <c r="M42" i="10" s="1"/>
  <c r="F41" i="10"/>
  <c r="F40" i="10"/>
  <c r="M40" i="10" s="1"/>
  <c r="F37" i="10"/>
  <c r="F36" i="10"/>
  <c r="M36" i="10" s="1"/>
  <c r="F34" i="10"/>
  <c r="F32" i="10"/>
  <c r="M32" i="10" s="1"/>
  <c r="F31" i="10"/>
  <c r="F30" i="10"/>
  <c r="M30" i="10" s="1"/>
  <c r="F27" i="10"/>
  <c r="M27" i="10" s="1"/>
  <c r="F26" i="10"/>
  <c r="M26" i="10" s="1"/>
  <c r="F25" i="10"/>
  <c r="M25" i="10" s="1"/>
  <c r="F24" i="10"/>
  <c r="M24" i="10" s="1"/>
  <c r="F23" i="10"/>
  <c r="M23" i="10" s="1"/>
  <c r="F22" i="10"/>
  <c r="M22" i="10" s="1"/>
  <c r="F21" i="10"/>
  <c r="M21" i="10" s="1"/>
  <c r="F20" i="10"/>
  <c r="M20" i="10" s="1"/>
  <c r="F18" i="10"/>
  <c r="F17" i="10"/>
  <c r="F16" i="10"/>
  <c r="M10" i="10"/>
  <c r="L10" i="10"/>
  <c r="L8" i="10" s="1"/>
  <c r="J10" i="10"/>
  <c r="F10" i="10"/>
  <c r="M8" i="10"/>
  <c r="K8" i="10"/>
  <c r="J8" i="10"/>
  <c r="I8" i="10"/>
  <c r="H8" i="10"/>
  <c r="G8" i="10"/>
  <c r="F8" i="10"/>
  <c r="E8" i="10"/>
  <c r="D8" i="10"/>
  <c r="M56" i="9"/>
  <c r="M55" i="9"/>
  <c r="M53" i="9"/>
  <c r="M51" i="9"/>
  <c r="L56" i="9"/>
  <c r="L55" i="9"/>
  <c r="L53" i="9"/>
  <c r="L51" i="9"/>
  <c r="J56" i="9"/>
  <c r="J55" i="9"/>
  <c r="J53" i="9"/>
  <c r="J49" i="9" s="1"/>
  <c r="J51" i="9"/>
  <c r="F56" i="9"/>
  <c r="F55" i="9"/>
  <c r="F53" i="9"/>
  <c r="F51" i="9"/>
  <c r="K49" i="9"/>
  <c r="G49" i="9"/>
  <c r="M48" i="9"/>
  <c r="M47" i="9"/>
  <c r="M45" i="9"/>
  <c r="M44" i="9"/>
  <c r="M43" i="9"/>
  <c r="M42" i="9"/>
  <c r="M41" i="9"/>
  <c r="M40" i="9"/>
  <c r="M37" i="9"/>
  <c r="M36" i="9"/>
  <c r="M34" i="9"/>
  <c r="M32" i="9"/>
  <c r="M31" i="9"/>
  <c r="M30" i="9"/>
  <c r="M27" i="9"/>
  <c r="M26" i="9"/>
  <c r="M25" i="9"/>
  <c r="M24" i="9"/>
  <c r="M23" i="9"/>
  <c r="M22" i="9"/>
  <c r="M21" i="9"/>
  <c r="M20" i="9"/>
  <c r="M18" i="9"/>
  <c r="M17" i="9"/>
  <c r="M16" i="9"/>
  <c r="L48" i="9"/>
  <c r="L47" i="9"/>
  <c r="L45" i="9"/>
  <c r="L44" i="9"/>
  <c r="L43" i="9"/>
  <c r="L42" i="9"/>
  <c r="L41" i="9"/>
  <c r="L40" i="9"/>
  <c r="L37" i="9"/>
  <c r="L36" i="9"/>
  <c r="L34" i="9"/>
  <c r="L32" i="9"/>
  <c r="L31" i="9"/>
  <c r="L30" i="9"/>
  <c r="L27" i="9"/>
  <c r="L26" i="9"/>
  <c r="L25" i="9"/>
  <c r="L24" i="9"/>
  <c r="L23" i="9"/>
  <c r="L22" i="9"/>
  <c r="L21" i="9"/>
  <c r="L20" i="9"/>
  <c r="L18" i="9"/>
  <c r="L17" i="9"/>
  <c r="L16" i="9"/>
  <c r="J48" i="9"/>
  <c r="J47" i="9"/>
  <c r="J45" i="9"/>
  <c r="J44" i="9"/>
  <c r="J43" i="9"/>
  <c r="J42" i="9"/>
  <c r="J41" i="9"/>
  <c r="J40" i="9"/>
  <c r="J37" i="9"/>
  <c r="J36" i="9"/>
  <c r="J34" i="9"/>
  <c r="J32" i="9"/>
  <c r="J31" i="9"/>
  <c r="J30" i="9"/>
  <c r="J27" i="9"/>
  <c r="J26" i="9"/>
  <c r="J25" i="9"/>
  <c r="J24" i="9"/>
  <c r="J23" i="9"/>
  <c r="J22" i="9"/>
  <c r="J21" i="9"/>
  <c r="J20" i="9"/>
  <c r="J18" i="9"/>
  <c r="J17" i="9"/>
  <c r="J16" i="9"/>
  <c r="F48" i="9"/>
  <c r="F47" i="9"/>
  <c r="F45" i="9"/>
  <c r="F44" i="9"/>
  <c r="F43" i="9"/>
  <c r="F42" i="9"/>
  <c r="F41" i="9"/>
  <c r="F40" i="9"/>
  <c r="F37" i="9"/>
  <c r="F36" i="9"/>
  <c r="F34" i="9"/>
  <c r="F32" i="9"/>
  <c r="F31" i="9"/>
  <c r="F30" i="9"/>
  <c r="F27" i="9"/>
  <c r="F26" i="9"/>
  <c r="F25" i="9"/>
  <c r="F24" i="9"/>
  <c r="F23" i="9"/>
  <c r="F22" i="9"/>
  <c r="F21" i="9"/>
  <c r="F20" i="9"/>
  <c r="F18" i="9"/>
  <c r="F17" i="9"/>
  <c r="F16" i="9"/>
  <c r="M10" i="9"/>
  <c r="L10" i="9"/>
  <c r="J10" i="9"/>
  <c r="F10" i="9"/>
  <c r="M8" i="9"/>
  <c r="L8" i="9"/>
  <c r="K8" i="9"/>
  <c r="J8" i="9"/>
  <c r="I8" i="9"/>
  <c r="H8" i="9"/>
  <c r="G8" i="9"/>
  <c r="F8" i="9"/>
  <c r="E8" i="9"/>
  <c r="D8" i="9"/>
  <c r="D8" i="8"/>
  <c r="M56" i="8"/>
  <c r="M55" i="8"/>
  <c r="M53" i="8"/>
  <c r="M51" i="8"/>
  <c r="L56" i="8"/>
  <c r="L55" i="8"/>
  <c r="L53" i="8"/>
  <c r="L51" i="8"/>
  <c r="J56" i="8"/>
  <c r="J55" i="8"/>
  <c r="J53" i="8"/>
  <c r="J51" i="8"/>
  <c r="F56" i="8"/>
  <c r="F55" i="8"/>
  <c r="F53" i="8"/>
  <c r="F51" i="8"/>
  <c r="K49" i="8"/>
  <c r="G49" i="8"/>
  <c r="J48" i="8"/>
  <c r="J47" i="8"/>
  <c r="J45" i="8"/>
  <c r="J44" i="8"/>
  <c r="J43" i="8"/>
  <c r="J42" i="8"/>
  <c r="J41" i="8"/>
  <c r="J40" i="8"/>
  <c r="J37" i="8"/>
  <c r="J36" i="8"/>
  <c r="J34" i="8"/>
  <c r="M34" i="8" s="1"/>
  <c r="J32" i="8"/>
  <c r="J31" i="8"/>
  <c r="J30" i="8"/>
  <c r="J27" i="8"/>
  <c r="J26" i="8"/>
  <c r="J25" i="8"/>
  <c r="J24" i="8"/>
  <c r="J23" i="8"/>
  <c r="J22" i="8"/>
  <c r="J21" i="8"/>
  <c r="J20" i="8"/>
  <c r="J18" i="8"/>
  <c r="J17" i="8"/>
  <c r="F48" i="8"/>
  <c r="F47" i="8"/>
  <c r="F45" i="8"/>
  <c r="F44" i="8"/>
  <c r="F43" i="8"/>
  <c r="F42" i="8"/>
  <c r="F41" i="8"/>
  <c r="F40" i="8"/>
  <c r="F37" i="8"/>
  <c r="F36" i="8"/>
  <c r="F34" i="8"/>
  <c r="F32" i="8"/>
  <c r="F31" i="8"/>
  <c r="F30" i="8"/>
  <c r="F27" i="8"/>
  <c r="F26" i="8"/>
  <c r="F25" i="8"/>
  <c r="F24" i="8"/>
  <c r="F23" i="8"/>
  <c r="F22" i="8"/>
  <c r="F21" i="8"/>
  <c r="F20" i="8"/>
  <c r="F18" i="8"/>
  <c r="F17" i="8"/>
  <c r="M48" i="8"/>
  <c r="M47" i="8"/>
  <c r="M45" i="8"/>
  <c r="M44" i="8"/>
  <c r="M43" i="8"/>
  <c r="M42" i="8"/>
  <c r="M41" i="8"/>
  <c r="M40" i="8"/>
  <c r="M36" i="8"/>
  <c r="M32" i="8"/>
  <c r="M31" i="8"/>
  <c r="M30" i="8"/>
  <c r="M27" i="8"/>
  <c r="M26" i="8"/>
  <c r="M25" i="8"/>
  <c r="M24" i="8"/>
  <c r="M23" i="8"/>
  <c r="M22" i="8"/>
  <c r="M21" i="8"/>
  <c r="M20" i="8"/>
  <c r="M18" i="8"/>
  <c r="M17" i="8"/>
  <c r="M16" i="8"/>
  <c r="L48" i="8"/>
  <c r="L47" i="8"/>
  <c r="L45" i="8"/>
  <c r="L44" i="8"/>
  <c r="L43" i="8"/>
  <c r="L42" i="8"/>
  <c r="L41" i="8"/>
  <c r="L40" i="8"/>
  <c r="L37" i="8"/>
  <c r="L36" i="8"/>
  <c r="L34" i="8"/>
  <c r="L32" i="8"/>
  <c r="L31" i="8"/>
  <c r="L30" i="8"/>
  <c r="L27" i="8"/>
  <c r="L26" i="8"/>
  <c r="L25" i="8"/>
  <c r="L24" i="8"/>
  <c r="L23" i="8"/>
  <c r="L22" i="8"/>
  <c r="L21" i="8"/>
  <c r="L20" i="8"/>
  <c r="L18" i="8"/>
  <c r="L17" i="8"/>
  <c r="L16" i="8"/>
  <c r="J16" i="8"/>
  <c r="F16" i="8"/>
  <c r="M10" i="8"/>
  <c r="L10" i="8"/>
  <c r="J10" i="8"/>
  <c r="F10" i="8"/>
  <c r="M8" i="8"/>
  <c r="L8" i="8"/>
  <c r="K8" i="8"/>
  <c r="J8" i="8"/>
  <c r="I8" i="8"/>
  <c r="H8" i="8"/>
  <c r="G8" i="8"/>
  <c r="F8" i="8"/>
  <c r="E8" i="8"/>
  <c r="M56" i="7"/>
  <c r="M55" i="7"/>
  <c r="M53" i="7"/>
  <c r="M51" i="7"/>
  <c r="L56" i="7"/>
  <c r="L55" i="7"/>
  <c r="L53" i="7"/>
  <c r="L51" i="7"/>
  <c r="J56" i="7"/>
  <c r="J55" i="7"/>
  <c r="J53" i="7"/>
  <c r="J51" i="7"/>
  <c r="F56" i="7"/>
  <c r="F55" i="7"/>
  <c r="F53" i="7"/>
  <c r="F51" i="7"/>
  <c r="L49" i="7"/>
  <c r="K49" i="7"/>
  <c r="J49" i="7"/>
  <c r="I49" i="7"/>
  <c r="H49" i="7"/>
  <c r="G49" i="7"/>
  <c r="F49" i="7"/>
  <c r="E49" i="7"/>
  <c r="D49" i="7"/>
  <c r="F48" i="7"/>
  <c r="F47" i="7"/>
  <c r="F45" i="7"/>
  <c r="F44" i="7"/>
  <c r="F43" i="7"/>
  <c r="F42" i="7"/>
  <c r="F41" i="7"/>
  <c r="F40" i="7"/>
  <c r="F37" i="7"/>
  <c r="F36" i="7"/>
  <c r="F34" i="7"/>
  <c r="F32" i="7"/>
  <c r="F31" i="7"/>
  <c r="F30" i="7"/>
  <c r="M10" i="7"/>
  <c r="L10" i="7"/>
  <c r="J10" i="7"/>
  <c r="F10" i="7"/>
  <c r="M8" i="7"/>
  <c r="L8" i="7"/>
  <c r="K8" i="7"/>
  <c r="J8" i="7"/>
  <c r="I8" i="7"/>
  <c r="H8" i="7"/>
  <c r="G8" i="7"/>
  <c r="F8" i="7"/>
  <c r="E8" i="7"/>
  <c r="D8" i="7"/>
  <c r="M56" i="5"/>
  <c r="M55" i="5"/>
  <c r="M53" i="5"/>
  <c r="M51" i="5"/>
  <c r="M49" i="5" s="1"/>
  <c r="L56" i="5"/>
  <c r="L55" i="5"/>
  <c r="L53" i="5"/>
  <c r="L51" i="5"/>
  <c r="J56" i="5"/>
  <c r="J55" i="5"/>
  <c r="J53" i="5"/>
  <c r="J51" i="5"/>
  <c r="F56" i="5"/>
  <c r="F55" i="5"/>
  <c r="F53" i="5"/>
  <c r="F51" i="5"/>
  <c r="L49" i="5"/>
  <c r="I49" i="5"/>
  <c r="H49" i="5"/>
  <c r="F49" i="5"/>
  <c r="E49" i="5"/>
  <c r="D49" i="5"/>
  <c r="J48" i="5"/>
  <c r="M48" i="5" s="1"/>
  <c r="J47" i="5"/>
  <c r="M47" i="5" s="1"/>
  <c r="J45" i="5"/>
  <c r="M45" i="5" s="1"/>
  <c r="J44" i="5"/>
  <c r="J43" i="5"/>
  <c r="J42" i="5"/>
  <c r="J41" i="5"/>
  <c r="M41" i="5" s="1"/>
  <c r="J40" i="5"/>
  <c r="J37" i="5"/>
  <c r="M37" i="5" s="1"/>
  <c r="J36" i="5"/>
  <c r="J34" i="5"/>
  <c r="M34" i="5" s="1"/>
  <c r="J32" i="5"/>
  <c r="J31" i="5"/>
  <c r="J30" i="5"/>
  <c r="J27" i="5"/>
  <c r="J26" i="5"/>
  <c r="J25" i="5"/>
  <c r="M25" i="5" s="1"/>
  <c r="J24" i="5"/>
  <c r="J23" i="5"/>
  <c r="J22" i="5"/>
  <c r="J21" i="5"/>
  <c r="M21" i="5" s="1"/>
  <c r="J20" i="5"/>
  <c r="J18" i="5"/>
  <c r="J17" i="5"/>
  <c r="M17" i="5" s="1"/>
  <c r="J16" i="5"/>
  <c r="M44" i="5"/>
  <c r="M43" i="5"/>
  <c r="M42" i="5"/>
  <c r="M40" i="5"/>
  <c r="M36" i="5"/>
  <c r="M32" i="5"/>
  <c r="M31" i="5"/>
  <c r="M30" i="5"/>
  <c r="M27" i="5"/>
  <c r="M26" i="5"/>
  <c r="M24" i="5"/>
  <c r="M23" i="5"/>
  <c r="M22" i="5"/>
  <c r="M20" i="5"/>
  <c r="M18" i="5"/>
  <c r="M16" i="5"/>
  <c r="L48" i="5"/>
  <c r="L47" i="5"/>
  <c r="L45" i="5"/>
  <c r="L44" i="5"/>
  <c r="L43" i="5"/>
  <c r="L42" i="5"/>
  <c r="L41" i="5"/>
  <c r="L40" i="5"/>
  <c r="L37" i="5"/>
  <c r="L36" i="5"/>
  <c r="L34" i="5"/>
  <c r="L32" i="5"/>
  <c r="L31" i="5"/>
  <c r="L30" i="5"/>
  <c r="L27" i="5"/>
  <c r="L26" i="5"/>
  <c r="L25" i="5"/>
  <c r="L24" i="5"/>
  <c r="L23" i="5"/>
  <c r="L22" i="5"/>
  <c r="L21" i="5"/>
  <c r="L20" i="5"/>
  <c r="L18" i="5"/>
  <c r="L17" i="5"/>
  <c r="L16" i="5"/>
  <c r="M10" i="5"/>
  <c r="L10" i="5"/>
  <c r="J10" i="5"/>
  <c r="F48" i="5"/>
  <c r="F47" i="5"/>
  <c r="F45" i="5"/>
  <c r="F44" i="5"/>
  <c r="F43" i="5"/>
  <c r="F42" i="5"/>
  <c r="F41" i="5"/>
  <c r="F40" i="5"/>
  <c r="F37" i="5"/>
  <c r="F36" i="5"/>
  <c r="F34" i="5"/>
  <c r="F32" i="5"/>
  <c r="F31" i="5"/>
  <c r="F30" i="5"/>
  <c r="F27" i="5"/>
  <c r="F26" i="5"/>
  <c r="F25" i="5"/>
  <c r="F24" i="5"/>
  <c r="F23" i="5"/>
  <c r="F22" i="5"/>
  <c r="F21" i="5"/>
  <c r="F20" i="5"/>
  <c r="F18" i="5"/>
  <c r="F17" i="5"/>
  <c r="F16" i="5"/>
  <c r="F10" i="5"/>
  <c r="M8" i="5"/>
  <c r="L8" i="5"/>
  <c r="J8" i="5"/>
  <c r="I8" i="5"/>
  <c r="H8" i="5"/>
  <c r="F8" i="5"/>
  <c r="E8" i="5"/>
  <c r="D8" i="5"/>
  <c r="M56" i="4"/>
  <c r="M55" i="4"/>
  <c r="M53" i="4"/>
  <c r="M49" i="4" s="1"/>
  <c r="M51" i="4"/>
  <c r="L56" i="4"/>
  <c r="L55" i="4"/>
  <c r="L53" i="4"/>
  <c r="L51" i="4"/>
  <c r="J56" i="4"/>
  <c r="J55" i="4"/>
  <c r="J53" i="4"/>
  <c r="J49" i="4" s="1"/>
  <c r="J51" i="4"/>
  <c r="J48" i="4"/>
  <c r="J47" i="4"/>
  <c r="J45" i="4"/>
  <c r="J44" i="4"/>
  <c r="J43" i="4"/>
  <c r="J42" i="4"/>
  <c r="J41" i="4"/>
  <c r="J40" i="4"/>
  <c r="J37" i="4"/>
  <c r="J36" i="4"/>
  <c r="J34" i="4"/>
  <c r="J32" i="4"/>
  <c r="J31" i="4"/>
  <c r="J30" i="4"/>
  <c r="J27" i="4"/>
  <c r="J26" i="4"/>
  <c r="J25" i="4"/>
  <c r="J24" i="4"/>
  <c r="J23" i="4"/>
  <c r="J22" i="4"/>
  <c r="J21" i="4"/>
  <c r="J20" i="4"/>
  <c r="J18" i="4"/>
  <c r="J17" i="4"/>
  <c r="J16" i="4"/>
  <c r="H49" i="4"/>
  <c r="E49" i="4"/>
  <c r="D49" i="4"/>
  <c r="L49" i="4"/>
  <c r="I49" i="4"/>
  <c r="F56" i="4"/>
  <c r="F55" i="4"/>
  <c r="F49" i="4"/>
  <c r="F53" i="4"/>
  <c r="F51" i="4"/>
  <c r="F48" i="4"/>
  <c r="F47" i="4"/>
  <c r="F45" i="4"/>
  <c r="F44" i="4"/>
  <c r="F43" i="4"/>
  <c r="F42" i="4"/>
  <c r="F41" i="4"/>
  <c r="F40" i="4"/>
  <c r="F37" i="4"/>
  <c r="F36" i="4"/>
  <c r="F34" i="4"/>
  <c r="F32" i="4"/>
  <c r="F31" i="4"/>
  <c r="F30" i="4"/>
  <c r="F27" i="4"/>
  <c r="F26" i="4"/>
  <c r="F25" i="4"/>
  <c r="F24" i="4"/>
  <c r="F23" i="4"/>
  <c r="F22" i="4"/>
  <c r="F21" i="4"/>
  <c r="F20" i="4"/>
  <c r="F18" i="4"/>
  <c r="F17" i="4"/>
  <c r="F16" i="4"/>
  <c r="L10" i="4"/>
  <c r="J10" i="4"/>
  <c r="F10" i="4"/>
  <c r="M49" i="3"/>
  <c r="L49" i="3"/>
  <c r="K49" i="3"/>
  <c r="J49" i="3"/>
  <c r="I49" i="3"/>
  <c r="H49" i="3"/>
  <c r="G49" i="3"/>
  <c r="F49" i="3"/>
  <c r="E49" i="3"/>
  <c r="D49" i="3"/>
  <c r="L47" i="3"/>
  <c r="F56" i="3"/>
  <c r="F55" i="3"/>
  <c r="F53" i="3"/>
  <c r="F51" i="3"/>
  <c r="F48" i="3"/>
  <c r="F47" i="3"/>
  <c r="F45" i="3"/>
  <c r="F44" i="3"/>
  <c r="F43" i="3"/>
  <c r="F42" i="3"/>
  <c r="F41" i="3"/>
  <c r="F40" i="3"/>
  <c r="F37" i="3"/>
  <c r="M37" i="3" s="1"/>
  <c r="F36" i="3"/>
  <c r="F34" i="3"/>
  <c r="F32" i="3"/>
  <c r="F31" i="3"/>
  <c r="F30" i="3"/>
  <c r="F27" i="3"/>
  <c r="F26" i="3"/>
  <c r="F25" i="3"/>
  <c r="M25" i="3" s="1"/>
  <c r="F24" i="3"/>
  <c r="F23" i="3"/>
  <c r="F22" i="3"/>
  <c r="F21" i="3"/>
  <c r="M21" i="3" s="1"/>
  <c r="F20" i="3"/>
  <c r="F18" i="3"/>
  <c r="F17" i="3"/>
  <c r="M17" i="3" s="1"/>
  <c r="M10" i="3"/>
  <c r="J10" i="3"/>
  <c r="F10" i="3"/>
  <c r="E8" i="4"/>
  <c r="L10" i="3"/>
  <c r="M10" i="1"/>
  <c r="L10" i="1"/>
  <c r="J10" i="1"/>
  <c r="F10" i="1"/>
  <c r="L8" i="4"/>
  <c r="K8" i="4"/>
  <c r="J8" i="4"/>
  <c r="I8" i="4"/>
  <c r="H8" i="4"/>
  <c r="G8" i="4"/>
  <c r="F8" i="4"/>
  <c r="D8" i="4"/>
  <c r="L48" i="3"/>
  <c r="L45" i="3"/>
  <c r="L44" i="3"/>
  <c r="L43" i="3"/>
  <c r="L42" i="3"/>
  <c r="L41" i="3"/>
  <c r="L40" i="3"/>
  <c r="L37" i="3"/>
  <c r="L36" i="3"/>
  <c r="L34" i="3"/>
  <c r="L32" i="3"/>
  <c r="L31" i="3"/>
  <c r="L30" i="3"/>
  <c r="L27" i="3"/>
  <c r="L26" i="3"/>
  <c r="L25" i="3"/>
  <c r="L24" i="3"/>
  <c r="L23" i="3"/>
  <c r="L22" i="3"/>
  <c r="L21" i="3"/>
  <c r="L20" i="3"/>
  <c r="L18" i="3"/>
  <c r="L17" i="3"/>
  <c r="L16" i="3"/>
  <c r="J48" i="3"/>
  <c r="J45" i="3"/>
  <c r="J44" i="3"/>
  <c r="J43" i="3"/>
  <c r="J42" i="3"/>
  <c r="J41" i="3"/>
  <c r="J40" i="3"/>
  <c r="J37" i="3"/>
  <c r="J36" i="3"/>
  <c r="J34" i="3"/>
  <c r="J32" i="3"/>
  <c r="J31" i="3"/>
  <c r="J30" i="3"/>
  <c r="J27" i="3"/>
  <c r="J26" i="3"/>
  <c r="J25" i="3"/>
  <c r="J24" i="3"/>
  <c r="J23" i="3"/>
  <c r="J22" i="3"/>
  <c r="J21" i="3"/>
  <c r="J20" i="3"/>
  <c r="J18" i="3"/>
  <c r="J17" i="3"/>
  <c r="J16" i="3"/>
  <c r="M48" i="3"/>
  <c r="M45" i="3"/>
  <c r="M44" i="3"/>
  <c r="M43" i="3"/>
  <c r="M42" i="3"/>
  <c r="M41" i="3"/>
  <c r="M40" i="3"/>
  <c r="M36" i="3"/>
  <c r="M34" i="3"/>
  <c r="M32" i="3"/>
  <c r="M31" i="3"/>
  <c r="M30" i="3"/>
  <c r="M27" i="3"/>
  <c r="M26" i="3"/>
  <c r="M24" i="3"/>
  <c r="M23" i="3"/>
  <c r="M22" i="3"/>
  <c r="M20" i="3"/>
  <c r="M18" i="3"/>
  <c r="M10" i="4" l="1"/>
  <c r="M8" i="4" s="1"/>
  <c r="M37" i="8"/>
  <c r="M49" i="7"/>
  <c r="J49" i="5"/>
  <c r="J47" i="3"/>
  <c r="M47" i="3" s="1"/>
  <c r="F16" i="3"/>
  <c r="M16" i="3" s="1"/>
  <c r="J17" i="1"/>
  <c r="J18" i="1"/>
  <c r="J20" i="1"/>
  <c r="M20" i="1" s="1"/>
  <c r="J21" i="1"/>
  <c r="J22" i="1"/>
  <c r="J23" i="1"/>
  <c r="J24" i="1"/>
  <c r="J25" i="1"/>
  <c r="J26" i="1"/>
  <c r="J27" i="1"/>
  <c r="J30" i="1"/>
  <c r="J31" i="1"/>
  <c r="J32" i="1"/>
  <c r="J34" i="1"/>
  <c r="J36" i="1"/>
  <c r="J37" i="1"/>
  <c r="J40" i="1"/>
  <c r="J41" i="1"/>
  <c r="J42" i="1"/>
  <c r="J43" i="1"/>
  <c r="J44" i="1"/>
  <c r="J45" i="1"/>
  <c r="J47" i="1"/>
  <c r="J48" i="1"/>
  <c r="L17" i="1"/>
  <c r="L18" i="1"/>
  <c r="L20" i="1"/>
  <c r="L21" i="1"/>
  <c r="L22" i="1"/>
  <c r="L23" i="1"/>
  <c r="L24" i="1"/>
  <c r="L25" i="1"/>
  <c r="L26" i="1"/>
  <c r="L27" i="1"/>
  <c r="L30" i="1"/>
  <c r="L31" i="1"/>
  <c r="L32" i="1"/>
  <c r="L34" i="1"/>
  <c r="L36" i="1"/>
  <c r="L37" i="1"/>
  <c r="L40" i="1"/>
  <c r="L41" i="1"/>
  <c r="L42" i="1"/>
  <c r="L43" i="1"/>
  <c r="L44" i="1"/>
  <c r="L45" i="1"/>
  <c r="L47" i="1"/>
  <c r="L48" i="1"/>
  <c r="L16" i="1"/>
  <c r="J16" i="1"/>
  <c r="F23" i="1"/>
  <c r="M23" i="1" s="1"/>
  <c r="F24" i="1"/>
  <c r="F25" i="1"/>
  <c r="M25" i="1" s="1"/>
  <c r="F26" i="1"/>
  <c r="M26" i="1" s="1"/>
  <c r="F27" i="1"/>
  <c r="M27" i="1" s="1"/>
  <c r="F30" i="1"/>
  <c r="M30" i="1" s="1"/>
  <c r="F31" i="1"/>
  <c r="M31" i="1" s="1"/>
  <c r="F32" i="1"/>
  <c r="M32" i="1" s="1"/>
  <c r="F34" i="1"/>
  <c r="M34" i="1" s="1"/>
  <c r="F36" i="1"/>
  <c r="F37" i="1"/>
  <c r="M37" i="1" s="1"/>
  <c r="F40" i="1"/>
  <c r="F41" i="1"/>
  <c r="M41" i="1" s="1"/>
  <c r="F42" i="1"/>
  <c r="M42" i="1" s="1"/>
  <c r="F43" i="1"/>
  <c r="M43" i="1" s="1"/>
  <c r="F44" i="1"/>
  <c r="F45" i="1"/>
  <c r="M45" i="1" s="1"/>
  <c r="F47" i="1"/>
  <c r="M47" i="1" s="1"/>
  <c r="F48" i="1"/>
  <c r="M48" i="1" s="1"/>
  <c r="F20" i="1"/>
  <c r="F21" i="1"/>
  <c r="M21" i="1" s="1"/>
  <c r="F22" i="1"/>
  <c r="M22" i="1" s="1"/>
  <c r="F17" i="1"/>
  <c r="M17" i="1" s="1"/>
  <c r="F18" i="1"/>
  <c r="M18" i="1" s="1"/>
  <c r="F16" i="1"/>
  <c r="I13" i="1"/>
  <c r="H13" i="1"/>
  <c r="E13" i="1"/>
  <c r="D13" i="1"/>
  <c r="M8" i="3"/>
  <c r="L8" i="3"/>
  <c r="K8" i="3"/>
  <c r="J8" i="3"/>
  <c r="I8" i="3"/>
  <c r="H8" i="3"/>
  <c r="G8" i="3"/>
  <c r="F8" i="3"/>
  <c r="E8" i="3"/>
  <c r="D8" i="3"/>
  <c r="M8" i="1"/>
  <c r="L8" i="1"/>
  <c r="J8" i="1"/>
  <c r="I8" i="1"/>
  <c r="H8" i="1"/>
  <c r="F8" i="1"/>
  <c r="E8" i="1"/>
  <c r="D8" i="1"/>
  <c r="L13" i="1" l="1"/>
  <c r="M44" i="1"/>
  <c r="M40" i="1"/>
  <c r="M24" i="1"/>
  <c r="M36" i="1"/>
  <c r="F13" i="1"/>
  <c r="J13" i="1"/>
  <c r="M16" i="1"/>
  <c r="L56" i="28" l="1"/>
  <c r="L55" i="28"/>
  <c r="L53" i="28"/>
  <c r="L51" i="28"/>
  <c r="M56" i="28"/>
  <c r="M55" i="28"/>
  <c r="M53" i="28"/>
  <c r="M51" i="28"/>
  <c r="M49" i="28" l="1"/>
  <c r="L56" i="27"/>
  <c r="L55" i="27"/>
  <c r="L53" i="27"/>
  <c r="L51" i="27"/>
  <c r="M56" i="27"/>
  <c r="M55" i="27"/>
  <c r="M53" i="27"/>
  <c r="M51" i="27"/>
  <c r="M61" i="25" l="1"/>
  <c r="M60" i="25"/>
  <c r="M58" i="25"/>
  <c r="M56" i="25"/>
  <c r="L61" i="25"/>
  <c r="L60" i="25"/>
  <c r="L58" i="25"/>
  <c r="L56" i="25"/>
  <c r="L56" i="24" l="1"/>
  <c r="L55" i="24"/>
  <c r="L53" i="24"/>
  <c r="L51" i="24"/>
  <c r="M56" i="24"/>
  <c r="M55" i="24"/>
  <c r="M53" i="24"/>
  <c r="M51" i="24"/>
  <c r="L56" i="22" l="1"/>
  <c r="L55" i="22"/>
  <c r="L53" i="22"/>
  <c r="L51" i="22"/>
  <c r="M56" i="22"/>
  <c r="M55" i="22"/>
  <c r="M53" i="22"/>
  <c r="M51" i="22"/>
  <c r="M56" i="21" l="1"/>
  <c r="M55" i="21"/>
  <c r="M53" i="21"/>
  <c r="M51" i="21"/>
  <c r="L56" i="21"/>
  <c r="L55" i="21"/>
  <c r="L53" i="21"/>
  <c r="L51" i="21"/>
  <c r="M56" i="20" l="1"/>
  <c r="M55" i="20"/>
  <c r="M53" i="20"/>
  <c r="M51" i="20"/>
  <c r="L56" i="20"/>
  <c r="L55" i="20"/>
  <c r="L53" i="20"/>
  <c r="L51" i="20"/>
  <c r="L56" i="19" l="1"/>
  <c r="M56" i="18" l="1"/>
  <c r="M55" i="18"/>
  <c r="M53" i="18"/>
  <c r="M51" i="18"/>
  <c r="L56" i="18"/>
  <c r="L55" i="18"/>
  <c r="L53" i="18"/>
  <c r="L51" i="18"/>
  <c r="M56" i="17" l="1"/>
  <c r="M55" i="17"/>
  <c r="M53" i="17"/>
  <c r="M51" i="17"/>
  <c r="L56" i="17"/>
  <c r="L55" i="17"/>
  <c r="L53" i="17"/>
  <c r="L51" i="17"/>
  <c r="M56" i="15" l="1"/>
  <c r="M55" i="15"/>
  <c r="M53" i="15"/>
  <c r="M51" i="15"/>
  <c r="L56" i="15"/>
  <c r="L55" i="15"/>
  <c r="L53" i="15"/>
  <c r="L51" i="15"/>
  <c r="M56" i="11" l="1"/>
  <c r="M55" i="11"/>
  <c r="M53" i="11"/>
  <c r="M51" i="11"/>
  <c r="M49" i="11" s="1"/>
  <c r="L56" i="11"/>
  <c r="L55" i="11"/>
  <c r="L53" i="11"/>
  <c r="L51" i="11"/>
  <c r="D13" i="12" l="1"/>
  <c r="L16" i="7" l="1"/>
  <c r="L20" i="7"/>
  <c r="L40" i="7"/>
  <c r="J48" i="7"/>
  <c r="J47" i="7"/>
  <c r="J41" i="7"/>
  <c r="J42" i="7"/>
  <c r="J43" i="7"/>
  <c r="J44" i="7"/>
  <c r="J45" i="7"/>
  <c r="J40" i="7"/>
  <c r="J37" i="7"/>
  <c r="J36" i="7"/>
  <c r="J34" i="7"/>
  <c r="J31" i="7"/>
  <c r="J32" i="7"/>
  <c r="J30" i="7"/>
  <c r="J21" i="7"/>
  <c r="J22" i="7"/>
  <c r="J23" i="7"/>
  <c r="J24" i="7"/>
  <c r="J25" i="7"/>
  <c r="J26" i="7"/>
  <c r="J27" i="7"/>
  <c r="J20" i="7"/>
  <c r="J17" i="7"/>
  <c r="J18" i="7"/>
  <c r="J16" i="7"/>
  <c r="F21" i="7"/>
  <c r="F22" i="7"/>
  <c r="F23" i="7"/>
  <c r="F24" i="7"/>
  <c r="F25" i="7"/>
  <c r="F26" i="7"/>
  <c r="F27" i="7"/>
  <c r="F20" i="7"/>
  <c r="F17" i="7"/>
  <c r="F18" i="7"/>
  <c r="F16" i="7"/>
  <c r="M16" i="7" s="1"/>
  <c r="M48" i="4" l="1"/>
  <c r="M47" i="4"/>
  <c r="L48" i="4"/>
  <c r="L47" i="4"/>
  <c r="M48" i="7"/>
  <c r="M47" i="7"/>
  <c r="L48" i="7"/>
  <c r="L47" i="7"/>
  <c r="I13" i="33"/>
  <c r="D13" i="33"/>
  <c r="H13" i="33"/>
  <c r="E13" i="33"/>
  <c r="D13" i="32"/>
  <c r="I13" i="32"/>
  <c r="H13" i="32"/>
  <c r="E13" i="32"/>
  <c r="H13" i="30"/>
  <c r="I13" i="30"/>
  <c r="F13" i="30"/>
  <c r="E13" i="30"/>
  <c r="M44" i="29"/>
  <c r="M43" i="29"/>
  <c r="M42" i="29"/>
  <c r="M41" i="29"/>
  <c r="M40" i="29"/>
  <c r="M37" i="29"/>
  <c r="M36" i="29"/>
  <c r="M34" i="29"/>
  <c r="M32" i="29"/>
  <c r="M31" i="29"/>
  <c r="M30" i="29"/>
  <c r="M27" i="29"/>
  <c r="M26" i="29"/>
  <c r="M25" i="29"/>
  <c r="M24" i="29"/>
  <c r="M23" i="29"/>
  <c r="M22" i="29"/>
  <c r="M21" i="29"/>
  <c r="M20" i="29"/>
  <c r="M18" i="29"/>
  <c r="M17" i="29"/>
  <c r="M16" i="29"/>
  <c r="J13" i="29"/>
  <c r="I13" i="29"/>
  <c r="H13" i="29"/>
  <c r="D13" i="29"/>
  <c r="F13" i="29"/>
  <c r="E13" i="29"/>
  <c r="L49" i="28"/>
  <c r="I49" i="28"/>
  <c r="H49" i="28"/>
  <c r="D49" i="28"/>
  <c r="J13" i="28"/>
  <c r="I13" i="28"/>
  <c r="D13" i="28"/>
  <c r="H13" i="28"/>
  <c r="F13" i="28"/>
  <c r="E13" i="28"/>
  <c r="I13" i="27"/>
  <c r="D13" i="27"/>
  <c r="J13" i="27"/>
  <c r="H13" i="27"/>
  <c r="F13" i="27"/>
  <c r="E13" i="27"/>
  <c r="J13" i="26"/>
  <c r="F13" i="26"/>
  <c r="E13" i="26"/>
  <c r="D13" i="26"/>
  <c r="I13" i="26"/>
  <c r="H13" i="26"/>
  <c r="M18" i="25"/>
  <c r="J18" i="25"/>
  <c r="F18" i="25"/>
  <c r="I18" i="25"/>
  <c r="H18" i="25"/>
  <c r="E18" i="25"/>
  <c r="D18" i="25"/>
  <c r="M13" i="24"/>
  <c r="J13" i="24"/>
  <c r="I13" i="24"/>
  <c r="F13" i="24"/>
  <c r="E13" i="24"/>
  <c r="D13" i="24"/>
  <c r="H13" i="24"/>
  <c r="M13" i="23"/>
  <c r="J13" i="23"/>
  <c r="I13" i="23"/>
  <c r="H13" i="23"/>
  <c r="D13" i="23"/>
  <c r="F13" i="23"/>
  <c r="E13" i="23"/>
  <c r="J13" i="22"/>
  <c r="I13" i="22"/>
  <c r="E13" i="22"/>
  <c r="D13" i="22"/>
  <c r="H13" i="22"/>
  <c r="F13" i="22"/>
  <c r="M13" i="21"/>
  <c r="J13" i="21"/>
  <c r="I13" i="21"/>
  <c r="F13" i="21"/>
  <c r="E13" i="21"/>
  <c r="D13" i="21"/>
  <c r="H13" i="21"/>
  <c r="I13" i="20"/>
  <c r="J13" i="20"/>
  <c r="H13" i="20"/>
  <c r="F13" i="20"/>
  <c r="E13" i="20"/>
  <c r="D13" i="20"/>
  <c r="J13" i="19"/>
  <c r="I13" i="19"/>
  <c r="H13" i="19"/>
  <c r="F13" i="19"/>
  <c r="E13" i="19"/>
  <c r="D13" i="19"/>
  <c r="L49" i="18"/>
  <c r="J49" i="18"/>
  <c r="H49" i="18"/>
  <c r="F49" i="18"/>
  <c r="D49" i="18"/>
  <c r="J13" i="18"/>
  <c r="I13" i="18"/>
  <c r="F13" i="18"/>
  <c r="E13" i="18"/>
  <c r="D13" i="18"/>
  <c r="H13" i="18"/>
  <c r="L49" i="17"/>
  <c r="F49" i="17"/>
  <c r="E49" i="17"/>
  <c r="J49" i="17"/>
  <c r="M13" i="17"/>
  <c r="I13" i="17"/>
  <c r="F13" i="17"/>
  <c r="D13" i="17"/>
  <c r="J13" i="17"/>
  <c r="H13" i="17"/>
  <c r="E13" i="17"/>
  <c r="I13" i="16"/>
  <c r="H13" i="16"/>
  <c r="D13" i="16"/>
  <c r="J13" i="16"/>
  <c r="F13" i="16"/>
  <c r="E13" i="16"/>
  <c r="I49" i="15"/>
  <c r="H49" i="15"/>
  <c r="M49" i="15"/>
  <c r="J49" i="15"/>
  <c r="F49" i="15"/>
  <c r="E49" i="15"/>
  <c r="D49" i="15"/>
  <c r="J13" i="15"/>
  <c r="H13" i="15"/>
  <c r="F13" i="15"/>
  <c r="E13" i="15"/>
  <c r="I13" i="15"/>
  <c r="D13" i="15"/>
  <c r="I13" i="14"/>
  <c r="H13" i="14"/>
  <c r="F13" i="14"/>
  <c r="E13" i="14"/>
  <c r="D13" i="14"/>
  <c r="J13" i="14"/>
  <c r="J13" i="13"/>
  <c r="F13" i="13"/>
  <c r="D13" i="13"/>
  <c r="I13" i="13"/>
  <c r="H13" i="13"/>
  <c r="E13" i="13"/>
  <c r="I13" i="12"/>
  <c r="H13" i="12"/>
  <c r="E13" i="12"/>
  <c r="F13" i="12" s="1"/>
  <c r="J13" i="11"/>
  <c r="I13" i="11"/>
  <c r="H13" i="11"/>
  <c r="F13" i="11"/>
  <c r="E13" i="11"/>
  <c r="D13" i="11"/>
  <c r="M49" i="10"/>
  <c r="L49" i="10"/>
  <c r="J49" i="10"/>
  <c r="I49" i="10"/>
  <c r="H49" i="10"/>
  <c r="F49" i="10"/>
  <c r="E49" i="10"/>
  <c r="D49" i="10"/>
  <c r="E13" i="10"/>
  <c r="D13" i="10"/>
  <c r="I13" i="10"/>
  <c r="H13" i="10"/>
  <c r="M49" i="9"/>
  <c r="L49" i="9"/>
  <c r="I49" i="9"/>
  <c r="H49" i="9"/>
  <c r="F49" i="9"/>
  <c r="E49" i="9"/>
  <c r="D49" i="9"/>
  <c r="I13" i="9"/>
  <c r="H13" i="9"/>
  <c r="F13" i="9"/>
  <c r="E13" i="9"/>
  <c r="D13" i="9"/>
  <c r="J13" i="9"/>
  <c r="M13" i="29" l="1"/>
  <c r="L13" i="29"/>
  <c r="E49" i="28"/>
  <c r="L13" i="24"/>
  <c r="L13" i="22"/>
  <c r="L13" i="21"/>
  <c r="M13" i="20"/>
  <c r="L13" i="20"/>
  <c r="I49" i="18"/>
  <c r="M49" i="18"/>
  <c r="E49" i="18"/>
  <c r="M13" i="18"/>
  <c r="L13" i="18"/>
  <c r="M49" i="17"/>
  <c r="H49" i="17"/>
  <c r="L49" i="15"/>
  <c r="M13" i="13"/>
  <c r="J13" i="12"/>
  <c r="J13" i="10"/>
  <c r="L13" i="10"/>
  <c r="F13" i="10"/>
  <c r="M13" i="10" s="1"/>
  <c r="M13" i="28"/>
  <c r="M13" i="12"/>
  <c r="L13" i="12"/>
  <c r="M13" i="22"/>
  <c r="L13" i="19"/>
  <c r="M13" i="19"/>
  <c r="L13" i="28"/>
  <c r="L13" i="27"/>
  <c r="M13" i="27"/>
  <c r="M13" i="26"/>
  <c r="L13" i="26"/>
  <c r="L18" i="25"/>
  <c r="L13" i="23"/>
  <c r="L13" i="17"/>
  <c r="L13" i="16"/>
  <c r="M13" i="16"/>
  <c r="L13" i="15"/>
  <c r="M13" i="15"/>
  <c r="M13" i="14"/>
  <c r="L13" i="14"/>
  <c r="L13" i="13"/>
  <c r="L13" i="11"/>
  <c r="M13" i="11"/>
  <c r="M13" i="9"/>
  <c r="L13" i="9"/>
  <c r="M49" i="8" l="1"/>
  <c r="L49" i="8"/>
  <c r="J49" i="8"/>
  <c r="I49" i="8"/>
  <c r="H49" i="8"/>
  <c r="F49" i="8"/>
  <c r="E49" i="8"/>
  <c r="D49" i="8"/>
  <c r="M13" i="8"/>
  <c r="F13" i="8"/>
  <c r="J13" i="8"/>
  <c r="I13" i="8"/>
  <c r="H13" i="8"/>
  <c r="E13" i="8"/>
  <c r="D13" i="8"/>
  <c r="M45" i="7"/>
  <c r="L45" i="7"/>
  <c r="M44" i="7"/>
  <c r="L44" i="7"/>
  <c r="M43" i="7"/>
  <c r="L43" i="7"/>
  <c r="M42" i="7"/>
  <c r="L42" i="7"/>
  <c r="M41" i="7"/>
  <c r="L41" i="7"/>
  <c r="M40" i="7"/>
  <c r="M37" i="7"/>
  <c r="L37" i="7"/>
  <c r="M36" i="7"/>
  <c r="L36" i="7"/>
  <c r="M34" i="7"/>
  <c r="L34" i="7"/>
  <c r="M32" i="7"/>
  <c r="L32" i="7"/>
  <c r="M31" i="7"/>
  <c r="L31" i="7"/>
  <c r="M30" i="7"/>
  <c r="L30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8" i="7"/>
  <c r="L18" i="7"/>
  <c r="M17" i="7"/>
  <c r="L17" i="7"/>
  <c r="J13" i="7"/>
  <c r="I13" i="7"/>
  <c r="D13" i="7"/>
  <c r="H13" i="7"/>
  <c r="F13" i="7"/>
  <c r="E13" i="7"/>
  <c r="I13" i="5"/>
  <c r="H13" i="5"/>
  <c r="F13" i="5"/>
  <c r="J13" i="5"/>
  <c r="E13" i="5"/>
  <c r="D13" i="5"/>
  <c r="M45" i="4"/>
  <c r="L45" i="4"/>
  <c r="M44" i="4"/>
  <c r="L44" i="4"/>
  <c r="M43" i="4"/>
  <c r="L43" i="4"/>
  <c r="M42" i="4"/>
  <c r="L42" i="4"/>
  <c r="M41" i="4"/>
  <c r="L41" i="4"/>
  <c r="M40" i="4"/>
  <c r="L40" i="4"/>
  <c r="M37" i="4"/>
  <c r="L37" i="4"/>
  <c r="M36" i="4"/>
  <c r="L36" i="4"/>
  <c r="M34" i="4"/>
  <c r="L34" i="4"/>
  <c r="M32" i="4"/>
  <c r="L32" i="4"/>
  <c r="M31" i="4"/>
  <c r="L31" i="4"/>
  <c r="M30" i="4"/>
  <c r="L30" i="4"/>
  <c r="M27" i="4"/>
  <c r="L27" i="4"/>
  <c r="M26" i="4"/>
  <c r="L26" i="4"/>
  <c r="M25" i="4"/>
  <c r="L25" i="4"/>
  <c r="M24" i="4"/>
  <c r="L24" i="4"/>
  <c r="M23" i="4"/>
  <c r="L23" i="4"/>
  <c r="M22" i="4"/>
  <c r="L22" i="4"/>
  <c r="L13" i="4" s="1"/>
  <c r="M21" i="4"/>
  <c r="L21" i="4"/>
  <c r="M20" i="4"/>
  <c r="L20" i="4"/>
  <c r="M18" i="4"/>
  <c r="L18" i="4"/>
  <c r="M17" i="4"/>
  <c r="L17" i="4"/>
  <c r="M16" i="4"/>
  <c r="L16" i="4"/>
  <c r="H13" i="4"/>
  <c r="F13" i="4"/>
  <c r="J13" i="4"/>
  <c r="I13" i="4"/>
  <c r="E13" i="4"/>
  <c r="D13" i="4"/>
  <c r="D13" i="3"/>
  <c r="J13" i="3"/>
  <c r="I13" i="3"/>
  <c r="H13" i="3"/>
  <c r="F13" i="3"/>
  <c r="E13" i="3"/>
  <c r="M49" i="1"/>
  <c r="L49" i="1"/>
  <c r="J49" i="1"/>
  <c r="I49" i="1"/>
  <c r="H49" i="1"/>
  <c r="F49" i="1"/>
  <c r="E49" i="1"/>
  <c r="D49" i="1"/>
  <c r="L13" i="8" l="1"/>
  <c r="M13" i="4"/>
  <c r="L13" i="3"/>
  <c r="M13" i="3"/>
  <c r="M13" i="1"/>
  <c r="M13" i="5"/>
  <c r="M13" i="7"/>
  <c r="L13" i="7"/>
  <c r="L13" i="5"/>
</calcChain>
</file>

<file path=xl/sharedStrings.xml><?xml version="1.0" encoding="utf-8"?>
<sst xmlns="http://schemas.openxmlformats.org/spreadsheetml/2006/main" count="2411" uniqueCount="109">
  <si>
    <t>Legal Name</t>
  </si>
  <si>
    <t>Cornerstone Resources (Myanmar) Ltd.</t>
  </si>
  <si>
    <t>Company Number</t>
  </si>
  <si>
    <t xml:space="preserve">Sector </t>
  </si>
  <si>
    <t xml:space="preserve">Custom Duties </t>
  </si>
  <si>
    <t>Commercial Tax on Imported Capital equipment, goods and services</t>
  </si>
  <si>
    <t>Commercial Tax on Imports on Inventories</t>
  </si>
  <si>
    <t>Corporate Income Tax</t>
  </si>
  <si>
    <t>Commercial Tax</t>
  </si>
  <si>
    <t>Stamp Duties</t>
  </si>
  <si>
    <t>Capital Gains Tax</t>
  </si>
  <si>
    <t xml:space="preserve">Withholding tax - Resident </t>
  </si>
  <si>
    <t>Withholding tax - Non-Resident</t>
  </si>
  <si>
    <t>Specific Goods Tax</t>
  </si>
  <si>
    <t>Personal Income Tax</t>
  </si>
  <si>
    <t>Royalties</t>
  </si>
  <si>
    <t>Dead Rent Fees</t>
  </si>
  <si>
    <t>License Fees</t>
  </si>
  <si>
    <t>Application Fees</t>
  </si>
  <si>
    <t xml:space="preserve">Forest Department </t>
  </si>
  <si>
    <t>Land Rental Fee</t>
  </si>
  <si>
    <t>Environmental/Plantation Fee</t>
  </si>
  <si>
    <t>Production Split</t>
  </si>
  <si>
    <t>Rental Fee</t>
  </si>
  <si>
    <t>Sale (Mill Tailing)</t>
  </si>
  <si>
    <t>Others</t>
  </si>
  <si>
    <t>Purchase of Minerals from ME-1</t>
  </si>
  <si>
    <t>Other Fees (Penalty/Rental machineries)</t>
  </si>
  <si>
    <t>S/N</t>
  </si>
  <si>
    <t xml:space="preserve">Description of Payment </t>
  </si>
  <si>
    <t>Payment as Disclosed by Company</t>
  </si>
  <si>
    <t xml:space="preserve">Company Adjust </t>
  </si>
  <si>
    <t>MMK</t>
  </si>
  <si>
    <t>Final</t>
  </si>
  <si>
    <t>Revenue as Disclosed by Government</t>
  </si>
  <si>
    <t xml:space="preserve">Government Adjust </t>
  </si>
  <si>
    <t>Per Company</t>
  </si>
  <si>
    <t xml:space="preserve">Per Government </t>
  </si>
  <si>
    <t xml:space="preserve">MMK </t>
  </si>
  <si>
    <t xml:space="preserve">Remarks </t>
  </si>
  <si>
    <t xml:space="preserve">Variance post-reconciliation </t>
  </si>
  <si>
    <t xml:space="preserve">Ministry of Natural Resources and Environmental Conservation (MONREC) </t>
  </si>
  <si>
    <t>Department of Mines (DOM)</t>
  </si>
  <si>
    <t>Department of Geological Survey and Mineral Explorer</t>
  </si>
  <si>
    <t xml:space="preserve">Mining Enterprise (1) </t>
  </si>
  <si>
    <t xml:space="preserve">Customs Department (CD) </t>
  </si>
  <si>
    <t>Ministry of Planning and Finance (MOPF)</t>
  </si>
  <si>
    <t xml:space="preserve">Unilateral Disclosures by Company </t>
  </si>
  <si>
    <t xml:space="preserve">Ministry of Labour </t>
  </si>
  <si>
    <t>Social Security Board Contribution</t>
  </si>
  <si>
    <t>State/Regions (Subnational Government)</t>
  </si>
  <si>
    <t>Contribution to the State/region social development fund</t>
  </si>
  <si>
    <t>Mandatory Corporate Social Responsibility</t>
  </si>
  <si>
    <t>Voluntary Corporate Social Responsibility</t>
  </si>
  <si>
    <t>CSR Beneficiaries</t>
  </si>
  <si>
    <t>State Owned Enterprises</t>
  </si>
  <si>
    <t>Payment in Cash</t>
  </si>
  <si>
    <t>Payment in Kind</t>
  </si>
  <si>
    <t xml:space="preserve">Production Split (In Kind) </t>
  </si>
  <si>
    <t>Mining Enterprise (2)</t>
  </si>
  <si>
    <t>Daewoo Precious Resources Co., Ltd</t>
  </si>
  <si>
    <t>Eternal Mining Co., Ltd.</t>
  </si>
  <si>
    <t>First Resources Co.,Ltd</t>
  </si>
  <si>
    <t>GOOD BROTHER MACHINE</t>
  </si>
  <si>
    <t>Htoo International Industrial Group Co., Ltd.</t>
  </si>
  <si>
    <t>Kan Baw Za Industrial Co., Ltd,</t>
  </si>
  <si>
    <t>KayahIncountryMetalMining</t>
  </si>
  <si>
    <t>Manadalay Golden Friend Mining Co., Ltd.</t>
  </si>
  <si>
    <t>Mandalay Distribution and Mining Co., Ltd.</t>
  </si>
  <si>
    <t>Max Myanmar Co., Group.</t>
  </si>
  <si>
    <t>MOGE</t>
  </si>
  <si>
    <t>Myanmar Economic Corporation</t>
  </si>
  <si>
    <t>Myanmar Golden PointFamily</t>
  </si>
  <si>
    <t xml:space="preserve"> Myanmar Economic Holding Ltd.,</t>
  </si>
  <si>
    <t>Myanmar Wanbo Copper Mining Co., Ltd.</t>
  </si>
  <si>
    <t>Myanmar Yang Tse Copper Ltd.</t>
  </si>
  <si>
    <t>Ngwe Kabar Myanmar Co., Ltd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</si>
  <si>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</si>
  <si>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</si>
  <si>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</si>
  <si>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</si>
  <si>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</si>
  <si>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</si>
  <si>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</si>
  <si>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</si>
  <si>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</si>
  <si>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</si>
  <si>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</si>
  <si>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</si>
  <si>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</si>
  <si>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 xml:space="preserve">D. Unreconciled due to non-participation of the entity. </t>
  </si>
  <si>
    <t>G. Immaterial Difference &lt;MMK 5 Million</t>
  </si>
  <si>
    <t>C. Unreconciled due to the tax not reported and supported documents by government agency </t>
  </si>
  <si>
    <t>B. Unreconciled due to the tax not reported and supported documents by participating entity </t>
  </si>
  <si>
    <t>A. Unreconciled due to cut-off  by either the participating entity or government agency. </t>
  </si>
  <si>
    <t>C. Unreconciled due to the tax not reported and supporting documents not provided by government agency </t>
  </si>
  <si>
    <t>G. Immaterial Difference less than MMK 5 Million</t>
  </si>
  <si>
    <t>Royalties (In Kind)</t>
  </si>
  <si>
    <t>Gold (Toz)</t>
  </si>
  <si>
    <t>Bentonite (MT)</t>
  </si>
  <si>
    <t>State Owned Enterprises (ME1, ME2, DOM)</t>
  </si>
  <si>
    <t xml:space="preserve">Tin, Tungsten and Scheelite Mixed (MT)
</t>
  </si>
  <si>
    <t>Tin (MT)</t>
  </si>
  <si>
    <t>Copper, Copper Cathode (MT)</t>
  </si>
  <si>
    <t>Coal (MT)</t>
  </si>
  <si>
    <t>Limestone (MT)</t>
  </si>
  <si>
    <t>Dolomite (MT)</t>
  </si>
  <si>
    <t xml:space="preserve">Variance pre-reconciliation </t>
  </si>
  <si>
    <t xml:space="preserve">Internal Revenue Department (IRD)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</si>
</sst>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Georgia"/>
      <family val="1"/>
      <scheme val="major"/>
    </font>
    <font>
      <b/>
      <sz val="11"/>
      <color theme="1"/>
      <name val="Georgia"/>
      <family val="1"/>
      <scheme val="major"/>
    </font>
    <font>
      <b/>
      <i/>
      <sz val="11"/>
      <color theme="1"/>
      <name val="Georgia"/>
      <family val="1"/>
      <scheme val="major"/>
    </font>
    <font>
      <sz val="10"/>
      <color theme="1"/>
      <name val="Georgia"/>
      <family val="1"/>
      <scheme val="major"/>
    </font>
    <font>
      <b/>
      <i/>
      <sz val="10"/>
      <name val="Georgia"/>
      <family val="1"/>
      <scheme val="major"/>
    </font>
    <font>
      <sz val="10"/>
      <color rgb="FFFF0000"/>
      <name val="Georgia"/>
      <family val="1"/>
      <scheme val="major"/>
    </font>
    <font>
      <sz val="10"/>
      <name val="Georgia"/>
      <family val="1"/>
      <scheme val="major"/>
    </font>
    <font>
      <b/>
      <i/>
      <sz val="12"/>
      <color theme="1"/>
      <name val="Georgia"/>
      <family val="1"/>
      <scheme val="major"/>
    </font>
    <font>
      <sz val="10"/>
      <color theme="2"/>
      <name val="Georgia"/>
      <family val="1"/>
      <scheme val="major"/>
    </font>
    <font>
      <b/>
      <i/>
      <sz val="10"/>
      <color theme="1"/>
      <name val="Georgia"/>
      <family val="1"/>
      <scheme val="major"/>
    </font>
    <font>
      <b/>
      <i/>
      <sz val="11"/>
      <color theme="2"/>
      <name val="Georgia"/>
      <family val="1"/>
      <scheme val="major"/>
    </font>
    <font>
      <b/>
      <i/>
      <sz val="12"/>
      <color theme="2"/>
      <name val="Georgia"/>
      <family val="1"/>
      <scheme val="major"/>
    </font>
    <font>
      <sz val="11"/>
      <color theme="2"/>
      <name val="Arial"/>
      <family val="2"/>
      <scheme val="minor"/>
    </font>
    <font>
      <b/>
      <i/>
      <sz val="12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ashed">
        <color theme="4"/>
      </right>
      <top style="thin">
        <color theme="4"/>
      </top>
      <bottom style="thin">
        <color theme="4"/>
      </bottom>
      <diagonal/>
    </border>
    <border>
      <left style="dashed">
        <color theme="4"/>
      </left>
      <right style="dashed">
        <color theme="4"/>
      </right>
      <top style="thin">
        <color theme="4"/>
      </top>
      <bottom style="thin">
        <color theme="4"/>
      </bottom>
      <diagonal/>
    </border>
    <border>
      <left style="dashed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ashed">
        <color theme="4"/>
      </right>
      <top style="thin">
        <color theme="4"/>
      </top>
      <bottom/>
      <diagonal/>
    </border>
    <border>
      <left style="thin">
        <color theme="4"/>
      </left>
      <right style="dashed">
        <color theme="4"/>
      </right>
      <top/>
      <bottom style="thin">
        <color theme="4"/>
      </bottom>
      <diagonal/>
    </border>
    <border>
      <left style="dashed">
        <color theme="4"/>
      </left>
      <right style="dashed">
        <color theme="4"/>
      </right>
      <top style="thin">
        <color theme="4"/>
      </top>
      <bottom/>
      <diagonal/>
    </border>
    <border>
      <left style="dashed">
        <color theme="4"/>
      </left>
      <right style="dashed">
        <color theme="4"/>
      </right>
      <top/>
      <bottom style="thin">
        <color theme="4"/>
      </bottom>
      <diagonal/>
    </border>
    <border>
      <left style="dashed">
        <color theme="4"/>
      </left>
      <right style="thin">
        <color theme="4"/>
      </right>
      <top style="thin">
        <color theme="4"/>
      </top>
      <bottom/>
      <diagonal/>
    </border>
    <border>
      <left style="dashed">
        <color theme="4"/>
      </left>
      <right style="thin">
        <color theme="4"/>
      </right>
      <top/>
      <bottom/>
      <diagonal/>
    </border>
    <border>
      <left style="dashed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4"/>
      </left>
      <right style="thin">
        <color theme="4"/>
      </right>
      <top style="thin">
        <color theme="3"/>
      </top>
      <bottom style="thin">
        <color theme="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/>
    </xf>
    <xf numFmtId="43" fontId="6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horizontal="left" vertical="center" wrapText="1"/>
    </xf>
    <xf numFmtId="164" fontId="10" fillId="0" borderId="0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>
      <alignment horizontal="left" vertical="center" wrapText="1"/>
    </xf>
    <xf numFmtId="164" fontId="9" fillId="0" borderId="0" xfId="1" applyNumberFormat="1" applyFont="1" applyBorder="1" applyAlignment="1">
      <alignment horizontal="left" vertical="center" wrapText="1"/>
    </xf>
    <xf numFmtId="164" fontId="10" fillId="0" borderId="0" xfId="1" applyNumberFormat="1" applyFont="1" applyBorder="1" applyAlignment="1">
      <alignment horizontal="left" vertical="center" wrapText="1"/>
    </xf>
    <xf numFmtId="164" fontId="8" fillId="0" borderId="0" xfId="1" applyNumberFormat="1" applyFont="1" applyBorder="1" applyAlignment="1">
      <alignment horizontal="left" vertical="center" wrapText="1"/>
    </xf>
    <xf numFmtId="43" fontId="5" fillId="0" borderId="0" xfId="1" applyFont="1" applyBorder="1" applyAlignment="1">
      <alignment horizontal="center"/>
    </xf>
    <xf numFmtId="164" fontId="7" fillId="0" borderId="7" xfId="1" applyNumberFormat="1" applyFont="1" applyFill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left" vertical="center" wrapText="1"/>
    </xf>
    <xf numFmtId="43" fontId="6" fillId="3" borderId="3" xfId="1" applyFont="1" applyFill="1" applyBorder="1" applyAlignment="1">
      <alignment horizontal="center" vertical="center"/>
    </xf>
    <xf numFmtId="43" fontId="14" fillId="0" borderId="0" xfId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3" fillId="0" borderId="0" xfId="0" applyFont="1"/>
    <xf numFmtId="0" fontId="0" fillId="0" borderId="0" xfId="0" applyFill="1" applyAlignment="1">
      <alignment vertical="center"/>
    </xf>
    <xf numFmtId="43" fontId="4" fillId="0" borderId="0" xfId="1" applyFont="1" applyFill="1" applyBorder="1" applyAlignment="1">
      <alignment horizontal="right"/>
    </xf>
    <xf numFmtId="43" fontId="4" fillId="0" borderId="17" xfId="1" applyFont="1" applyFill="1" applyBorder="1" applyAlignment="1">
      <alignment horizontal="right"/>
    </xf>
    <xf numFmtId="43" fontId="4" fillId="0" borderId="18" xfId="1" applyFont="1" applyFill="1" applyBorder="1" applyAlignment="1">
      <alignment horizontal="right"/>
    </xf>
    <xf numFmtId="43" fontId="5" fillId="0" borderId="17" xfId="1" applyFont="1" applyBorder="1" applyAlignment="1"/>
    <xf numFmtId="43" fontId="5" fillId="0" borderId="18" xfId="1" applyFont="1" applyBorder="1" applyAlignment="1"/>
    <xf numFmtId="1" fontId="4" fillId="0" borderId="5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Border="1" applyAlignment="1">
      <alignment horizontal="left" vertical="center" wrapText="1"/>
    </xf>
    <xf numFmtId="0" fontId="16" fillId="0" borderId="0" xfId="0" applyFont="1"/>
    <xf numFmtId="43" fontId="3" fillId="2" borderId="3" xfId="1" applyFont="1" applyFill="1" applyBorder="1"/>
    <xf numFmtId="164" fontId="0" fillId="0" borderId="0" xfId="1" applyNumberFormat="1" applyFont="1"/>
    <xf numFmtId="164" fontId="5" fillId="0" borderId="0" xfId="1" applyNumberFormat="1" applyFont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2" borderId="4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/>
    </xf>
    <xf numFmtId="164" fontId="14" fillId="6" borderId="5" xfId="1" applyNumberFormat="1" applyFont="1" applyFill="1" applyBorder="1" applyAlignment="1">
      <alignment horizontal="center" vertical="center"/>
    </xf>
    <xf numFmtId="164" fontId="14" fillId="6" borderId="7" xfId="1" applyNumberFormat="1" applyFont="1" applyFill="1" applyBorder="1" applyAlignment="1">
      <alignment horizontal="center" vertical="center"/>
    </xf>
    <xf numFmtId="164" fontId="15" fillId="6" borderId="4" xfId="1" applyNumberFormat="1" applyFont="1" applyFill="1" applyBorder="1" applyAlignment="1">
      <alignment horizontal="center" vertical="center" wrapText="1"/>
    </xf>
    <xf numFmtId="164" fontId="6" fillId="3" borderId="3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/>
    <xf numFmtId="164" fontId="0" fillId="0" borderId="3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14" fillId="6" borderId="3" xfId="1" applyNumberFormat="1" applyFont="1" applyFill="1" applyBorder="1" applyAlignment="1">
      <alignment horizontal="center" vertical="center"/>
    </xf>
    <xf numFmtId="43" fontId="0" fillId="0" borderId="6" xfId="1" applyFont="1" applyBorder="1"/>
    <xf numFmtId="164" fontId="0" fillId="0" borderId="6" xfId="1" applyNumberFormat="1" applyFont="1" applyBorder="1"/>
    <xf numFmtId="164" fontId="11" fillId="2" borderId="5" xfId="1" applyNumberFormat="1" applyFont="1" applyFill="1" applyBorder="1" applyAlignment="1">
      <alignment horizontal="center" vertical="center" wrapText="1"/>
    </xf>
    <xf numFmtId="164" fontId="11" fillId="2" borderId="6" xfId="1" applyNumberFormat="1" applyFont="1" applyFill="1" applyBorder="1" applyAlignment="1">
      <alignment horizontal="center" vertical="center" wrapText="1"/>
    </xf>
    <xf numFmtId="164" fontId="11" fillId="2" borderId="7" xfId="1" applyNumberFormat="1" applyFont="1" applyFill="1" applyBorder="1" applyAlignment="1">
      <alignment horizontal="center" vertical="center" wrapText="1"/>
    </xf>
    <xf numFmtId="164" fontId="15" fillId="6" borderId="8" xfId="1" applyNumberFormat="1" applyFont="1" applyFill="1" applyBorder="1" applyAlignment="1">
      <alignment horizontal="center" vertical="center" wrapText="1"/>
    </xf>
    <xf numFmtId="164" fontId="15" fillId="6" borderId="1" xfId="1" applyNumberFormat="1" applyFont="1" applyFill="1" applyBorder="1" applyAlignment="1">
      <alignment horizontal="center" vertical="center" wrapText="1"/>
    </xf>
    <xf numFmtId="164" fontId="15" fillId="6" borderId="9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4" fontId="0" fillId="0" borderId="5" xfId="1" applyNumberFormat="1" applyFont="1" applyBorder="1"/>
    <xf numFmtId="164" fontId="0" fillId="0" borderId="7" xfId="1" applyNumberFormat="1" applyFont="1" applyBorder="1"/>
    <xf numFmtId="164" fontId="11" fillId="3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/>
    <xf numFmtId="164" fontId="0" fillId="2" borderId="4" xfId="1" applyNumberFormat="1" applyFont="1" applyFill="1" applyBorder="1"/>
    <xf numFmtId="164" fontId="14" fillId="0" borderId="0" xfId="1" applyNumberFormat="1" applyFont="1" applyFill="1" applyBorder="1" applyAlignment="1">
      <alignment horizontal="center" vertical="center"/>
    </xf>
    <xf numFmtId="164" fontId="16" fillId="0" borderId="0" xfId="1" applyNumberFormat="1" applyFont="1" applyAlignment="1">
      <alignment vertical="center"/>
    </xf>
    <xf numFmtId="164" fontId="0" fillId="0" borderId="5" xfId="1" applyNumberFormat="1" applyFont="1" applyFill="1" applyBorder="1"/>
    <xf numFmtId="164" fontId="0" fillId="0" borderId="3" xfId="1" applyNumberFormat="1" applyFont="1" applyFill="1" applyBorder="1"/>
    <xf numFmtId="164" fontId="0" fillId="0" borderId="2" xfId="1" applyNumberFormat="1" applyFont="1" applyFill="1" applyBorder="1"/>
    <xf numFmtId="164" fontId="0" fillId="0" borderId="4" xfId="1" applyNumberFormat="1" applyFont="1" applyFill="1" applyBorder="1"/>
    <xf numFmtId="0" fontId="0" fillId="0" borderId="0" xfId="0" applyFill="1"/>
    <xf numFmtId="164" fontId="0" fillId="0" borderId="6" xfId="1" applyNumberFormat="1" applyFont="1" applyFill="1" applyBorder="1"/>
    <xf numFmtId="164" fontId="0" fillId="0" borderId="7" xfId="1" applyNumberFormat="1" applyFont="1" applyFill="1" applyBorder="1"/>
    <xf numFmtId="43" fontId="0" fillId="0" borderId="6" xfId="1" applyFont="1" applyFill="1" applyBorder="1"/>
    <xf numFmtId="43" fontId="0" fillId="0" borderId="0" xfId="1" applyFont="1"/>
    <xf numFmtId="43" fontId="11" fillId="3" borderId="4" xfId="1" applyFont="1" applyFill="1" applyBorder="1" applyAlignment="1">
      <alignment horizontal="center" vertical="center" wrapText="1"/>
    </xf>
    <xf numFmtId="43" fontId="3" fillId="0" borderId="0" xfId="1" applyFont="1"/>
    <xf numFmtId="43" fontId="3" fillId="2" borderId="4" xfId="1" applyFont="1" applyFill="1" applyBorder="1"/>
    <xf numFmtId="164" fontId="3" fillId="0" borderId="4" xfId="1" applyNumberFormat="1" applyFont="1" applyBorder="1"/>
    <xf numFmtId="1" fontId="4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left" vertical="center" wrapText="1"/>
    </xf>
    <xf numFmtId="43" fontId="18" fillId="0" borderId="0" xfId="1" applyFont="1" applyFill="1" applyBorder="1" applyAlignment="1">
      <alignment horizontal="center" vertical="center"/>
    </xf>
    <xf numFmtId="164" fontId="19" fillId="0" borderId="7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Border="1"/>
    <xf numFmtId="0" fontId="1" fillId="0" borderId="0" xfId="0" applyFont="1" applyFill="1" applyAlignment="1">
      <alignment vertical="center"/>
    </xf>
    <xf numFmtId="164" fontId="17" fillId="0" borderId="9" xfId="1" applyNumberFormat="1" applyFont="1" applyFill="1" applyBorder="1" applyAlignment="1">
      <alignment horizontal="center" vertical="center" wrapText="1"/>
    </xf>
    <xf numFmtId="164" fontId="18" fillId="0" borderId="8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Border="1"/>
    <xf numFmtId="0" fontId="0" fillId="0" borderId="0" xfId="0" applyFont="1" applyFill="1" applyAlignment="1">
      <alignment vertical="center"/>
    </xf>
    <xf numFmtId="164" fontId="20" fillId="0" borderId="9" xfId="1" applyNumberFormat="1" applyFont="1" applyFill="1" applyBorder="1" applyAlignment="1">
      <alignment horizontal="center" vertical="center" wrapText="1"/>
    </xf>
    <xf numFmtId="164" fontId="1" fillId="0" borderId="8" xfId="1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 wrapText="1"/>
    </xf>
    <xf numFmtId="164" fontId="21" fillId="0" borderId="9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>
      <alignment horizontal="center" vertical="center" wrapText="1"/>
    </xf>
    <xf numFmtId="164" fontId="20" fillId="0" borderId="4" xfId="1" applyNumberFormat="1" applyFont="1" applyFill="1" applyBorder="1" applyAlignment="1">
      <alignment horizontal="center" vertical="center" wrapText="1"/>
    </xf>
    <xf numFmtId="164" fontId="17" fillId="0" borderId="4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3" fontId="6" fillId="2" borderId="7" xfId="1" applyFont="1" applyFill="1" applyBorder="1" applyAlignment="1">
      <alignment horizontal="center" vertical="center"/>
    </xf>
    <xf numFmtId="43" fontId="6" fillId="2" borderId="5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/>
    </xf>
    <xf numFmtId="164" fontId="2" fillId="4" borderId="2" xfId="1" applyNumberFormat="1" applyFont="1" applyFill="1" applyBorder="1" applyAlignment="1">
      <alignment horizontal="center"/>
    </xf>
    <xf numFmtId="164" fontId="2" fillId="4" borderId="4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left" vertical="center" wrapText="1"/>
    </xf>
    <xf numFmtId="164" fontId="13" fillId="2" borderId="7" xfId="1" applyNumberFormat="1" applyFont="1" applyFill="1" applyBorder="1" applyAlignment="1">
      <alignment horizontal="left" vertical="center" wrapText="1"/>
    </xf>
    <xf numFmtId="164" fontId="11" fillId="2" borderId="14" xfId="1" applyNumberFormat="1" applyFont="1" applyFill="1" applyBorder="1" applyAlignment="1">
      <alignment horizontal="center" vertical="center" wrapText="1"/>
    </xf>
    <xf numFmtId="164" fontId="11" fillId="2" borderId="15" xfId="1" applyNumberFormat="1" applyFont="1" applyFill="1" applyBorder="1" applyAlignment="1">
      <alignment horizontal="center" vertical="center" wrapText="1"/>
    </xf>
    <xf numFmtId="164" fontId="11" fillId="2" borderId="16" xfId="1" applyNumberFormat="1" applyFont="1" applyFill="1" applyBorder="1" applyAlignment="1">
      <alignment horizontal="center" vertical="center" wrapText="1"/>
    </xf>
    <xf numFmtId="43" fontId="6" fillId="3" borderId="5" xfId="1" applyFont="1" applyFill="1" applyBorder="1" applyAlignment="1">
      <alignment horizontal="left" vertical="center" wrapText="1"/>
    </xf>
    <xf numFmtId="43" fontId="6" fillId="3" borderId="7" xfId="1" applyFont="1" applyFill="1" applyBorder="1" applyAlignment="1">
      <alignment horizontal="left" vertical="center" wrapText="1"/>
    </xf>
    <xf numFmtId="164" fontId="14" fillId="6" borderId="8" xfId="1" applyNumberFormat="1" applyFont="1" applyFill="1" applyBorder="1" applyAlignment="1">
      <alignment horizontal="left" vertical="center"/>
    </xf>
    <xf numFmtId="164" fontId="14" fillId="6" borderId="9" xfId="1" applyNumberFormat="1" applyFont="1" applyFill="1" applyBorder="1" applyAlignment="1">
      <alignment horizontal="left" vertical="center"/>
    </xf>
    <xf numFmtId="43" fontId="14" fillId="6" borderId="8" xfId="1" applyFont="1" applyFill="1" applyBorder="1" applyAlignment="1">
      <alignment horizontal="left" vertical="center"/>
    </xf>
    <xf numFmtId="43" fontId="14" fillId="6" borderId="9" xfId="1" applyFont="1" applyFill="1" applyBorder="1" applyAlignment="1">
      <alignment horizontal="left" vertical="center"/>
    </xf>
    <xf numFmtId="43" fontId="14" fillId="6" borderId="5" xfId="1" applyFont="1" applyFill="1" applyBorder="1" applyAlignment="1">
      <alignment horizontal="left" vertical="center" wrapText="1"/>
    </xf>
    <xf numFmtId="43" fontId="14" fillId="6" borderId="7" xfId="1" applyFont="1" applyFill="1" applyBorder="1" applyAlignment="1">
      <alignment horizontal="left" vertical="center" wrapText="1"/>
    </xf>
    <xf numFmtId="164" fontId="11" fillId="2" borderId="10" xfId="1" applyNumberFormat="1" applyFont="1" applyFill="1" applyBorder="1" applyAlignment="1">
      <alignment horizontal="center" vertical="center" wrapText="1"/>
    </xf>
    <xf numFmtId="164" fontId="11" fillId="2" borderId="11" xfId="1" applyNumberFormat="1" applyFont="1" applyFill="1" applyBorder="1" applyAlignment="1">
      <alignment horizontal="center" vertical="center" wrapText="1"/>
    </xf>
    <xf numFmtId="164" fontId="11" fillId="2" borderId="12" xfId="1" applyNumberFormat="1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horizontal="center" vertical="center" wrapText="1"/>
    </xf>
    <xf numFmtId="164" fontId="2" fillId="5" borderId="5" xfId="1" applyNumberFormat="1" applyFont="1" applyFill="1" applyBorder="1" applyAlignment="1">
      <alignment horizontal="center"/>
    </xf>
    <xf numFmtId="164" fontId="2" fillId="5" borderId="6" xfId="1" applyNumberFormat="1" applyFont="1" applyFill="1" applyBorder="1" applyAlignment="1">
      <alignment horizontal="center"/>
    </xf>
    <xf numFmtId="164" fontId="2" fillId="5" borderId="7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5EEFF"/>
      <color rgb="FFE0FA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tabSelected="1" zoomScale="86" zoomScaleNormal="86" workbookViewId="0">
      <selection activeCell="B22" sqref="B22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20.296875" style="27" bestFit="1" customWidth="1"/>
    <col min="5" max="5" width="19.296875" style="27" customWidth="1"/>
    <col min="6" max="6" width="18.69921875" style="27" bestFit="1" customWidth="1"/>
    <col min="7" max="7" width="2.69921875" customWidth="1"/>
    <col min="8" max="8" width="18.69921875" style="27" customWidth="1"/>
    <col min="9" max="9" width="17.5" style="27" customWidth="1"/>
    <col min="10" max="10" width="20.19921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1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3">
        <f t="shared" ref="E8:F8" si="0">SUM(E9:E10)</f>
        <v>0</v>
      </c>
      <c r="F8" s="33">
        <f t="shared" si="0"/>
        <v>0</v>
      </c>
      <c r="H8" s="50">
        <f t="shared" ref="H8:J8" si="1">SUM(H9:H10)</f>
        <v>0</v>
      </c>
      <c r="I8" s="51">
        <f t="shared" si="1"/>
        <v>0</v>
      </c>
      <c r="J8" s="50">
        <f t="shared" si="1"/>
        <v>0</v>
      </c>
      <c r="L8" s="50">
        <f t="shared" ref="L8:M8" si="2">SUM(L9:L10)</f>
        <v>0</v>
      </c>
      <c r="M8" s="50">
        <f t="shared" si="2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>
        <v>0</v>
      </c>
      <c r="E10" s="42">
        <v>0</v>
      </c>
      <c r="F10" s="42">
        <f>D10+E10</f>
        <v>0</v>
      </c>
      <c r="H10" s="56">
        <v>0</v>
      </c>
      <c r="I10" s="56">
        <v>0</v>
      </c>
      <c r="J10" s="56">
        <f>H10+I10</f>
        <v>0</v>
      </c>
      <c r="L10" s="56">
        <f t="shared" ref="L10" si="3">D10-H10</f>
        <v>0</v>
      </c>
      <c r="M10" s="56">
        <f t="shared" ref="M10" si="4"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42">
        <f>D11+E11</f>
        <v>0</v>
      </c>
      <c r="H11" s="56">
        <v>0</v>
      </c>
      <c r="I11" s="56">
        <v>0</v>
      </c>
      <c r="J11" s="56">
        <f>H11+I11</f>
        <v>0</v>
      </c>
      <c r="L11" s="56">
        <f t="shared" ref="L11" si="5">D11-H11</f>
        <v>0</v>
      </c>
      <c r="M11" s="56">
        <f t="shared" ref="M11" si="6"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5006594337.2939997</v>
      </c>
      <c r="E13" s="33">
        <f t="shared" ref="E13" si="7">SUM(E14:E48)</f>
        <v>-793647847</v>
      </c>
      <c r="F13" s="33">
        <f>SUM(F14:F48)</f>
        <v>4212946490.2939997</v>
      </c>
      <c r="H13" s="33">
        <f t="shared" ref="H13:J13" si="8">SUM(H14:H48)</f>
        <v>4139138874.8200002</v>
      </c>
      <c r="I13" s="33">
        <f t="shared" si="8"/>
        <v>73807615.545000002</v>
      </c>
      <c r="J13" s="33">
        <f t="shared" si="8"/>
        <v>4212946490.3650002</v>
      </c>
      <c r="L13" s="33">
        <f t="shared" ref="L13:M13" si="9">SUM(L14:L48)</f>
        <v>867455462.47399974</v>
      </c>
      <c r="M13" s="33">
        <f t="shared" si="9"/>
        <v>-7.1000158786773682E-2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42053230.899999999</v>
      </c>
      <c r="E16" s="41">
        <v>0</v>
      </c>
      <c r="F16" s="41">
        <f>D16+E16</f>
        <v>42053230.899999999</v>
      </c>
      <c r="H16" s="56">
        <v>25922886.640000004</v>
      </c>
      <c r="I16" s="46">
        <v>16130344.26</v>
      </c>
      <c r="J16" s="56">
        <f>H16+I16</f>
        <v>42053230.900000006</v>
      </c>
      <c r="L16" s="56">
        <f>D16-H16</f>
        <v>16130344.259999994</v>
      </c>
      <c r="M16" s="56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101808059.965</v>
      </c>
      <c r="E17" s="41">
        <v>0</v>
      </c>
      <c r="F17" s="41">
        <f t="shared" ref="F17:F48" si="10">D17+E17</f>
        <v>101808059.965</v>
      </c>
      <c r="H17" s="56">
        <v>44130788.68</v>
      </c>
      <c r="I17" s="46">
        <v>57677271.285000004</v>
      </c>
      <c r="J17" s="56">
        <f t="shared" ref="J17:J48" si="11">H17+I17</f>
        <v>101808059.965</v>
      </c>
      <c r="L17" s="56">
        <f t="shared" ref="L17:L48" si="12">D17-H17</f>
        <v>57677271.285000004</v>
      </c>
      <c r="M17" s="56">
        <f t="shared" ref="M17:M48" si="13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1">
        <v>0</v>
      </c>
      <c r="F18" s="41">
        <f t="shared" si="10"/>
        <v>0</v>
      </c>
      <c r="H18" s="56">
        <v>0</v>
      </c>
      <c r="I18" s="46">
        <v>0</v>
      </c>
      <c r="J18" s="56">
        <f t="shared" si="11"/>
        <v>0</v>
      </c>
      <c r="L18" s="56">
        <f t="shared" si="12"/>
        <v>0</v>
      </c>
      <c r="M18" s="56">
        <f t="shared" si="13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40"/>
      <c r="N19" s="59"/>
    </row>
    <row r="20" spans="1:14" x14ac:dyDescent="0.25">
      <c r="A20" s="23">
        <v>1</v>
      </c>
      <c r="B20" s="11" t="s">
        <v>7</v>
      </c>
      <c r="C20" s="6"/>
      <c r="D20" s="41">
        <v>40933911</v>
      </c>
      <c r="E20" s="41">
        <v>0</v>
      </c>
      <c r="F20" s="41">
        <f t="shared" si="10"/>
        <v>40933911</v>
      </c>
      <c r="H20" s="56">
        <v>40933911</v>
      </c>
      <c r="I20" s="46">
        <v>0</v>
      </c>
      <c r="J20" s="56">
        <f t="shared" si="11"/>
        <v>40933911</v>
      </c>
      <c r="L20" s="56">
        <f t="shared" si="12"/>
        <v>0</v>
      </c>
      <c r="M20" s="56">
        <f t="shared" si="13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191083021</v>
      </c>
      <c r="E21" s="41">
        <v>101808060.94</v>
      </c>
      <c r="F21" s="41">
        <f t="shared" si="10"/>
        <v>292891081.94</v>
      </c>
      <c r="H21" s="56">
        <v>292891082</v>
      </c>
      <c r="I21" s="46">
        <v>0</v>
      </c>
      <c r="J21" s="56">
        <f t="shared" si="11"/>
        <v>292891082</v>
      </c>
      <c r="L21" s="56">
        <f t="shared" si="12"/>
        <v>-101808061</v>
      </c>
      <c r="M21" s="56">
        <f t="shared" si="13"/>
        <v>-6.0000002384185791E-2</v>
      </c>
      <c r="N21" s="57"/>
    </row>
    <row r="22" spans="1:14" x14ac:dyDescent="0.25">
      <c r="A22" s="23">
        <v>3</v>
      </c>
      <c r="B22" s="11" t="s">
        <v>9</v>
      </c>
      <c r="C22" s="4"/>
      <c r="D22" s="41">
        <v>0</v>
      </c>
      <c r="E22" s="41">
        <v>0</v>
      </c>
      <c r="F22" s="41">
        <f t="shared" si="10"/>
        <v>0</v>
      </c>
      <c r="H22" s="56">
        <v>0</v>
      </c>
      <c r="I22" s="46">
        <v>0</v>
      </c>
      <c r="J22" s="56">
        <f t="shared" si="11"/>
        <v>0</v>
      </c>
      <c r="L22" s="56">
        <f t="shared" si="12"/>
        <v>0</v>
      </c>
      <c r="M22" s="56">
        <f t="shared" si="13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1">
        <v>0</v>
      </c>
      <c r="F23" s="41">
        <f t="shared" si="10"/>
        <v>0</v>
      </c>
      <c r="H23" s="56">
        <v>0</v>
      </c>
      <c r="I23" s="46">
        <v>0</v>
      </c>
      <c r="J23" s="56">
        <f t="shared" si="11"/>
        <v>0</v>
      </c>
      <c r="L23" s="56">
        <f t="shared" si="12"/>
        <v>0</v>
      </c>
      <c r="M23" s="56">
        <f t="shared" si="13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0</v>
      </c>
      <c r="E24" s="41">
        <v>0</v>
      </c>
      <c r="F24" s="41">
        <f t="shared" si="10"/>
        <v>0</v>
      </c>
      <c r="H24" s="56">
        <v>0</v>
      </c>
      <c r="I24" s="46">
        <v>0</v>
      </c>
      <c r="J24" s="56">
        <f t="shared" si="11"/>
        <v>0</v>
      </c>
      <c r="L24" s="56">
        <f t="shared" si="12"/>
        <v>0</v>
      </c>
      <c r="M24" s="56">
        <f t="shared" si="13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1">
        <v>0</v>
      </c>
      <c r="E25" s="41">
        <v>0</v>
      </c>
      <c r="F25" s="41">
        <f t="shared" si="10"/>
        <v>0</v>
      </c>
      <c r="H25" s="56">
        <v>0</v>
      </c>
      <c r="I25" s="46">
        <v>0</v>
      </c>
      <c r="J25" s="56">
        <f t="shared" si="11"/>
        <v>0</v>
      </c>
      <c r="L25" s="56">
        <f t="shared" si="12"/>
        <v>0</v>
      </c>
      <c r="M25" s="56">
        <f t="shared" si="13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1">
        <v>0</v>
      </c>
      <c r="F26" s="41">
        <f t="shared" si="10"/>
        <v>0</v>
      </c>
      <c r="H26" s="56">
        <v>0</v>
      </c>
      <c r="I26" s="46">
        <v>0</v>
      </c>
      <c r="J26" s="56">
        <f t="shared" si="11"/>
        <v>0</v>
      </c>
      <c r="L26" s="56">
        <f t="shared" si="12"/>
        <v>0</v>
      </c>
      <c r="M26" s="56">
        <f t="shared" si="13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1">
        <v>0</v>
      </c>
      <c r="F27" s="41">
        <f t="shared" si="10"/>
        <v>0</v>
      </c>
      <c r="H27" s="56">
        <v>0</v>
      </c>
      <c r="I27" s="46">
        <v>0</v>
      </c>
      <c r="J27" s="56">
        <f t="shared" si="11"/>
        <v>0</v>
      </c>
      <c r="L27" s="56">
        <f t="shared" si="12"/>
        <v>0</v>
      </c>
      <c r="M27" s="56">
        <f t="shared" si="13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36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1">
        <v>432777203.46000004</v>
      </c>
      <c r="E30" s="41">
        <v>-88173449.340000004</v>
      </c>
      <c r="F30" s="41">
        <f t="shared" si="10"/>
        <v>344603754.12</v>
      </c>
      <c r="H30" s="56">
        <v>344603754.12</v>
      </c>
      <c r="I30" s="46">
        <v>0</v>
      </c>
      <c r="J30" s="56">
        <f t="shared" si="11"/>
        <v>344603754.12</v>
      </c>
      <c r="L30" s="56">
        <f t="shared" si="12"/>
        <v>88173449.340000033</v>
      </c>
      <c r="M30" s="56">
        <f t="shared" si="13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0</v>
      </c>
      <c r="E31" s="41">
        <v>48000000</v>
      </c>
      <c r="F31" s="41">
        <f t="shared" si="10"/>
        <v>48000000</v>
      </c>
      <c r="H31" s="56">
        <v>48000000</v>
      </c>
      <c r="I31" s="46">
        <v>0</v>
      </c>
      <c r="J31" s="56">
        <f t="shared" si="11"/>
        <v>48000000</v>
      </c>
      <c r="L31" s="56">
        <f t="shared" si="12"/>
        <v>-48000000</v>
      </c>
      <c r="M31" s="56">
        <f t="shared" si="13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1">
        <v>0</v>
      </c>
      <c r="F32" s="41">
        <f t="shared" si="10"/>
        <v>0</v>
      </c>
      <c r="H32" s="56">
        <v>0</v>
      </c>
      <c r="I32" s="46">
        <v>0</v>
      </c>
      <c r="J32" s="56">
        <f t="shared" si="11"/>
        <v>0</v>
      </c>
      <c r="L32" s="56">
        <f t="shared" si="12"/>
        <v>0</v>
      </c>
      <c r="M32" s="56">
        <f t="shared" si="13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1">
        <v>0</v>
      </c>
      <c r="F34" s="41">
        <f t="shared" si="10"/>
        <v>0</v>
      </c>
      <c r="H34" s="56">
        <v>0</v>
      </c>
      <c r="I34" s="46">
        <v>0</v>
      </c>
      <c r="J34" s="56">
        <f t="shared" si="11"/>
        <v>0</v>
      </c>
      <c r="L34" s="56">
        <f t="shared" si="12"/>
        <v>0</v>
      </c>
      <c r="M34" s="56">
        <f t="shared" si="13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1">
        <v>0</v>
      </c>
      <c r="E36" s="41">
        <v>0</v>
      </c>
      <c r="F36" s="41">
        <f t="shared" si="10"/>
        <v>0</v>
      </c>
      <c r="H36" s="56">
        <v>0</v>
      </c>
      <c r="I36" s="46">
        <v>0</v>
      </c>
      <c r="J36" s="56">
        <f t="shared" si="11"/>
        <v>0</v>
      </c>
      <c r="L36" s="56">
        <f t="shared" si="12"/>
        <v>0</v>
      </c>
      <c r="M36" s="56">
        <f t="shared" si="13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1">
        <v>0</v>
      </c>
      <c r="F37" s="41">
        <f t="shared" si="10"/>
        <v>0</v>
      </c>
      <c r="H37" s="56">
        <v>0</v>
      </c>
      <c r="I37" s="46">
        <v>0</v>
      </c>
      <c r="J37" s="56">
        <f t="shared" si="11"/>
        <v>0</v>
      </c>
      <c r="L37" s="56">
        <f t="shared" si="12"/>
        <v>0</v>
      </c>
      <c r="M37" s="56">
        <f t="shared" si="13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36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1">
        <v>4197938910.9689999</v>
      </c>
      <c r="E40" s="41">
        <v>-855282458.60000002</v>
      </c>
      <c r="F40" s="41">
        <f t="shared" si="10"/>
        <v>3342656452.369</v>
      </c>
      <c r="H40" s="56">
        <v>3342656452.3800001</v>
      </c>
      <c r="I40" s="46">
        <v>0</v>
      </c>
      <c r="J40" s="56">
        <f t="shared" si="11"/>
        <v>3342656452.3800001</v>
      </c>
      <c r="L40" s="56">
        <f t="shared" si="12"/>
        <v>855282458.58899975</v>
      </c>
      <c r="M40" s="56">
        <f t="shared" si="13"/>
        <v>-1.1000156402587891E-2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0</v>
      </c>
      <c r="E41" s="41">
        <v>0</v>
      </c>
      <c r="F41" s="41">
        <f t="shared" si="10"/>
        <v>0</v>
      </c>
      <c r="H41" s="56">
        <v>0</v>
      </c>
      <c r="I41" s="46">
        <v>0</v>
      </c>
      <c r="J41" s="56">
        <f t="shared" si="11"/>
        <v>0</v>
      </c>
      <c r="L41" s="56">
        <f t="shared" si="12"/>
        <v>0</v>
      </c>
      <c r="M41" s="56">
        <f t="shared" si="13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1">
        <v>0</v>
      </c>
      <c r="F42" s="41">
        <f t="shared" si="10"/>
        <v>0</v>
      </c>
      <c r="H42" s="56">
        <v>0</v>
      </c>
      <c r="I42" s="46">
        <v>0</v>
      </c>
      <c r="J42" s="56">
        <f t="shared" si="11"/>
        <v>0</v>
      </c>
      <c r="L42" s="56">
        <f t="shared" si="12"/>
        <v>0</v>
      </c>
      <c r="M42" s="56">
        <f t="shared" si="13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1">
        <v>0</v>
      </c>
      <c r="F43" s="41">
        <f t="shared" si="10"/>
        <v>0</v>
      </c>
      <c r="H43" s="56">
        <v>0</v>
      </c>
      <c r="I43" s="46">
        <v>0</v>
      </c>
      <c r="J43" s="56">
        <f t="shared" si="11"/>
        <v>0</v>
      </c>
      <c r="L43" s="56">
        <f t="shared" si="12"/>
        <v>0</v>
      </c>
      <c r="M43" s="56">
        <f t="shared" si="13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1">
        <v>0</v>
      </c>
      <c r="F44" s="41">
        <f t="shared" si="10"/>
        <v>0</v>
      </c>
      <c r="H44" s="56">
        <v>0</v>
      </c>
      <c r="I44" s="46">
        <v>0</v>
      </c>
      <c r="J44" s="56">
        <f t="shared" si="11"/>
        <v>0</v>
      </c>
      <c r="L44" s="56">
        <f t="shared" si="12"/>
        <v>0</v>
      </c>
      <c r="M44" s="56">
        <f t="shared" si="13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1">
        <v>0</v>
      </c>
      <c r="F45" s="41">
        <f t="shared" si="10"/>
        <v>0</v>
      </c>
      <c r="H45" s="56">
        <v>0</v>
      </c>
      <c r="I45" s="46">
        <v>0</v>
      </c>
      <c r="J45" s="56">
        <f t="shared" si="11"/>
        <v>0</v>
      </c>
      <c r="L45" s="56">
        <f t="shared" si="12"/>
        <v>0</v>
      </c>
      <c r="M45" s="56">
        <f t="shared" si="13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1">
        <v>0</v>
      </c>
      <c r="F47" s="41">
        <f t="shared" si="10"/>
        <v>0</v>
      </c>
      <c r="H47" s="56">
        <v>0</v>
      </c>
      <c r="I47" s="46">
        <v>0</v>
      </c>
      <c r="J47" s="56">
        <f t="shared" si="11"/>
        <v>0</v>
      </c>
      <c r="L47" s="56">
        <f t="shared" si="12"/>
        <v>0</v>
      </c>
      <c r="M47" s="56">
        <f t="shared" si="13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1">
        <v>0</v>
      </c>
      <c r="F48" s="41">
        <f t="shared" si="10"/>
        <v>0</v>
      </c>
      <c r="H48" s="56">
        <v>0</v>
      </c>
      <c r="I48" s="46">
        <v>0</v>
      </c>
      <c r="J48" s="56">
        <f t="shared" si="11"/>
        <v>0</v>
      </c>
      <c r="L48" s="56">
        <f t="shared" si="12"/>
        <v>0</v>
      </c>
      <c r="M48" s="56">
        <f t="shared" si="13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F49" si="14">SUM(E50:E56)</f>
        <v>0</v>
      </c>
      <c r="F49" s="44">
        <f t="shared" si="14"/>
        <v>0</v>
      </c>
      <c r="H49" s="44">
        <f t="shared" ref="H49:J49" si="15">SUM(H50:H56)</f>
        <v>0</v>
      </c>
      <c r="I49" s="44">
        <f t="shared" si="15"/>
        <v>0</v>
      </c>
      <c r="J49" s="44">
        <f t="shared" si="15"/>
        <v>0</v>
      </c>
      <c r="L49" s="44">
        <f t="shared" ref="L49:M49" si="16">SUM(L50:L56)</f>
        <v>0</v>
      </c>
      <c r="M49" s="44">
        <f t="shared" si="16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1">
        <v>0</v>
      </c>
      <c r="F51" s="41">
        <v>0</v>
      </c>
      <c r="H51" s="56">
        <v>0</v>
      </c>
      <c r="I51" s="46">
        <v>0</v>
      </c>
      <c r="J51" s="56">
        <v>0</v>
      </c>
      <c r="L51" s="56">
        <v>0</v>
      </c>
      <c r="M51" s="56"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1">
        <v>0</v>
      </c>
      <c r="F53" s="41">
        <v>0</v>
      </c>
      <c r="H53" s="56">
        <v>0</v>
      </c>
      <c r="I53" s="46">
        <v>0</v>
      </c>
      <c r="J53" s="56">
        <v>0</v>
      </c>
      <c r="L53" s="56">
        <v>0</v>
      </c>
      <c r="M53" s="56"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1">
        <v>0</v>
      </c>
      <c r="F55" s="41">
        <v>0</v>
      </c>
      <c r="H55" s="56">
        <v>0</v>
      </c>
      <c r="I55" s="46">
        <v>0</v>
      </c>
      <c r="J55" s="56">
        <v>0</v>
      </c>
      <c r="L55" s="56">
        <v>0</v>
      </c>
      <c r="M55" s="56"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1">
        <v>0</v>
      </c>
      <c r="F56" s="41">
        <v>0</v>
      </c>
      <c r="H56" s="56">
        <v>0</v>
      </c>
      <c r="I56" s="46">
        <v>0</v>
      </c>
      <c r="J56" s="56">
        <v>0</v>
      </c>
      <c r="L56" s="56">
        <v>0</v>
      </c>
      <c r="M56" s="56">
        <v>0</v>
      </c>
      <c r="N56" s="57"/>
    </row>
  </sheetData>
  <mergeCells count="24">
    <mergeCell ref="N5:N7"/>
    <mergeCell ref="A54:B54"/>
    <mergeCell ref="A38:B38"/>
    <mergeCell ref="A9:B9"/>
    <mergeCell ref="A13:B13"/>
    <mergeCell ref="A8:B8"/>
    <mergeCell ref="A28:B28"/>
    <mergeCell ref="A14:B14"/>
    <mergeCell ref="A49:B49"/>
    <mergeCell ref="A50:B50"/>
    <mergeCell ref="A52:B52"/>
    <mergeCell ref="L5:L6"/>
    <mergeCell ref="M5:M6"/>
    <mergeCell ref="H5:J5"/>
    <mergeCell ref="A33:B33"/>
    <mergeCell ref="A35:B35"/>
    <mergeCell ref="B6:B7"/>
    <mergeCell ref="A6:A7"/>
    <mergeCell ref="D5:F5"/>
    <mergeCell ref="A39:B39"/>
    <mergeCell ref="A46:B46"/>
    <mergeCell ref="A15:B15"/>
    <mergeCell ref="A19:B19"/>
    <mergeCell ref="A29:B2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topLeftCell="B1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68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>
        <v>0</v>
      </c>
      <c r="E10" s="42">
        <v>0</v>
      </c>
      <c r="F10" s="39">
        <f>D10+E10</f>
        <v>0</v>
      </c>
      <c r="H10" s="42">
        <v>0</v>
      </c>
      <c r="I10" s="42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39">
        <f>D11+E11</f>
        <v>0</v>
      </c>
      <c r="H11" s="42">
        <v>0</v>
      </c>
      <c r="I11" s="42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425161234</v>
      </c>
      <c r="E13" s="33">
        <f t="shared" ref="E13" si="1">SUM(E14:E48)</f>
        <v>-96911250</v>
      </c>
      <c r="F13" s="33">
        <f t="shared" ref="F13:F48" si="2">D13+E13</f>
        <v>328249984</v>
      </c>
      <c r="H13" s="33">
        <f t="shared" ref="H13:I13" si="3">SUM(H14:H48)</f>
        <v>286678280</v>
      </c>
      <c r="I13" s="33">
        <f t="shared" si="3"/>
        <v>41571650</v>
      </c>
      <c r="J13" s="33">
        <f t="shared" ref="J13:J48" si="4">H13+I13</f>
        <v>328249930</v>
      </c>
      <c r="L13" s="33">
        <f t="shared" ref="L13:M13" si="5">SUM(L14:L48)</f>
        <v>-138482900</v>
      </c>
      <c r="M13" s="33">
        <f t="shared" si="5"/>
        <v>54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si="2"/>
        <v>0</v>
      </c>
      <c r="H16" s="42">
        <v>0</v>
      </c>
      <c r="I16" s="46">
        <v>0</v>
      </c>
      <c r="J16" s="57">
        <f t="shared" si="4"/>
        <v>0</v>
      </c>
      <c r="L16" s="56">
        <f t="shared" ref="L16:L48" si="6">E16-I16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2"/>
        <v>0</v>
      </c>
      <c r="H17" s="42">
        <v>0</v>
      </c>
      <c r="I17" s="46">
        <v>0</v>
      </c>
      <c r="J17" s="57">
        <f t="shared" si="4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2"/>
        <v>0</v>
      </c>
      <c r="H18" s="42">
        <v>0</v>
      </c>
      <c r="I18" s="46">
        <v>0</v>
      </c>
      <c r="J18" s="57">
        <f t="shared" si="4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7014682</v>
      </c>
      <c r="E20" s="42">
        <v>0</v>
      </c>
      <c r="F20" s="43">
        <f t="shared" si="2"/>
        <v>7014682</v>
      </c>
      <c r="H20" s="56">
        <v>7014682</v>
      </c>
      <c r="I20" s="46">
        <v>0</v>
      </c>
      <c r="J20" s="57">
        <f t="shared" si="4"/>
        <v>7014682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25069792</v>
      </c>
      <c r="E21" s="42">
        <v>-2000000</v>
      </c>
      <c r="F21" s="43">
        <f t="shared" si="2"/>
        <v>23069792</v>
      </c>
      <c r="H21" s="56">
        <v>11993928</v>
      </c>
      <c r="I21" s="46">
        <v>11075810</v>
      </c>
      <c r="J21" s="57">
        <f t="shared" si="4"/>
        <v>23069738</v>
      </c>
      <c r="L21" s="56">
        <f t="shared" si="6"/>
        <v>-13075810</v>
      </c>
      <c r="M21" s="45">
        <f t="shared" si="7"/>
        <v>54</v>
      </c>
      <c r="N21" s="57" t="s">
        <v>91</v>
      </c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2"/>
        <v>0</v>
      </c>
      <c r="H22" s="42">
        <v>0</v>
      </c>
      <c r="I22" s="46">
        <v>0</v>
      </c>
      <c r="J22" s="57">
        <f t="shared" si="4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2"/>
        <v>0</v>
      </c>
      <c r="H23" s="42">
        <v>0</v>
      </c>
      <c r="I23" s="46">
        <v>0</v>
      </c>
      <c r="J23" s="57">
        <f t="shared" si="4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0</v>
      </c>
      <c r="F24" s="43">
        <f t="shared" si="2"/>
        <v>0</v>
      </c>
      <c r="H24" s="42">
        <v>0</v>
      </c>
      <c r="I24" s="46">
        <v>0</v>
      </c>
      <c r="J24" s="57">
        <f t="shared" si="4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2"/>
        <v>0</v>
      </c>
      <c r="H25" s="42">
        <v>0</v>
      </c>
      <c r="I25" s="46">
        <v>0</v>
      </c>
      <c r="J25" s="57">
        <f t="shared" si="4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2"/>
        <v>0</v>
      </c>
      <c r="H26" s="42">
        <v>0</v>
      </c>
      <c r="I26" s="46">
        <v>0</v>
      </c>
      <c r="J26" s="57">
        <f t="shared" si="4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2"/>
        <v>0</v>
      </c>
      <c r="H27" s="42">
        <v>0</v>
      </c>
      <c r="I27" s="46">
        <v>0</v>
      </c>
      <c r="J27" s="57">
        <f t="shared" si="4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10535080</v>
      </c>
      <c r="E30" s="42">
        <v>15003020</v>
      </c>
      <c r="F30" s="43">
        <f t="shared" si="2"/>
        <v>25538100</v>
      </c>
      <c r="H30" s="56">
        <v>20377260</v>
      </c>
      <c r="I30" s="46">
        <v>5160840</v>
      </c>
      <c r="J30" s="57">
        <f t="shared" si="4"/>
        <v>25538100</v>
      </c>
      <c r="L30" s="56">
        <f t="shared" si="6"/>
        <v>9842180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2">
        <v>0</v>
      </c>
      <c r="E31" s="42">
        <v>52277600</v>
      </c>
      <c r="F31" s="43">
        <f t="shared" si="2"/>
        <v>52277600</v>
      </c>
      <c r="H31" s="56">
        <v>26942600</v>
      </c>
      <c r="I31" s="46">
        <v>25335000</v>
      </c>
      <c r="J31" s="57">
        <f t="shared" si="4"/>
        <v>52277600</v>
      </c>
      <c r="L31" s="56">
        <f t="shared" si="6"/>
        <v>26942600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7000</v>
      </c>
      <c r="F32" s="43">
        <f t="shared" si="2"/>
        <v>7000</v>
      </c>
      <c r="H32" s="56">
        <v>7000</v>
      </c>
      <c r="I32" s="46">
        <v>0</v>
      </c>
      <c r="J32" s="57">
        <f t="shared" si="4"/>
        <v>7000</v>
      </c>
      <c r="L32" s="56">
        <f t="shared" si="6"/>
        <v>7000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2"/>
        <v>0</v>
      </c>
      <c r="H34" s="42">
        <v>0</v>
      </c>
      <c r="I34" s="42">
        <v>0</v>
      </c>
      <c r="J34" s="57">
        <f t="shared" si="4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2">
        <v>0</v>
      </c>
      <c r="E36" s="42">
        <v>3000000</v>
      </c>
      <c r="F36" s="43">
        <f t="shared" si="2"/>
        <v>3000000</v>
      </c>
      <c r="H36" s="56">
        <v>3000000</v>
      </c>
      <c r="I36" s="46">
        <v>0</v>
      </c>
      <c r="J36" s="57">
        <f t="shared" si="4"/>
        <v>3000000</v>
      </c>
      <c r="L36" s="56">
        <f t="shared" si="6"/>
        <v>3000000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3000000</v>
      </c>
      <c r="E37" s="42">
        <v>-3000000</v>
      </c>
      <c r="F37" s="43">
        <f t="shared" si="2"/>
        <v>0</v>
      </c>
      <c r="H37" s="42">
        <v>0</v>
      </c>
      <c r="I37" s="46">
        <v>0</v>
      </c>
      <c r="J37" s="57">
        <f t="shared" si="4"/>
        <v>0</v>
      </c>
      <c r="L37" s="56">
        <f t="shared" si="6"/>
        <v>-3000000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363541680</v>
      </c>
      <c r="E40" s="42">
        <v>-152198870</v>
      </c>
      <c r="F40" s="43">
        <f t="shared" si="2"/>
        <v>211342810</v>
      </c>
      <c r="H40" s="56">
        <v>211342810</v>
      </c>
      <c r="I40" s="42">
        <v>0</v>
      </c>
      <c r="J40" s="57">
        <f t="shared" si="4"/>
        <v>211342810</v>
      </c>
      <c r="L40" s="56">
        <f t="shared" si="6"/>
        <v>-152198870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16000000</v>
      </c>
      <c r="E41" s="42">
        <v>-10000000</v>
      </c>
      <c r="F41" s="43">
        <f t="shared" si="2"/>
        <v>6000000</v>
      </c>
      <c r="H41" s="56">
        <v>6000000</v>
      </c>
      <c r="I41" s="42">
        <v>0</v>
      </c>
      <c r="J41" s="57">
        <f t="shared" si="4"/>
        <v>6000000</v>
      </c>
      <c r="L41" s="56">
        <f t="shared" si="6"/>
        <v>-10000000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2"/>
        <v>0</v>
      </c>
      <c r="H42" s="42">
        <v>0</v>
      </c>
      <c r="I42" s="42">
        <v>0</v>
      </c>
      <c r="J42" s="57">
        <f t="shared" si="4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2"/>
        <v>0</v>
      </c>
      <c r="H43" s="42">
        <v>0</v>
      </c>
      <c r="I43" s="42">
        <v>0</v>
      </c>
      <c r="J43" s="57">
        <f t="shared" si="4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2"/>
        <v>0</v>
      </c>
      <c r="H44" s="42">
        <v>0</v>
      </c>
      <c r="I44" s="42">
        <v>0</v>
      </c>
      <c r="J44" s="57">
        <f t="shared" si="4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2"/>
        <v>0</v>
      </c>
      <c r="H45" s="42">
        <v>0</v>
      </c>
      <c r="I45" s="42">
        <v>0</v>
      </c>
      <c r="J45" s="57">
        <f t="shared" si="4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2"/>
        <v>0</v>
      </c>
      <c r="H47" s="42">
        <v>0</v>
      </c>
      <c r="I47" s="42">
        <v>0</v>
      </c>
      <c r="J47" s="57">
        <f t="shared" si="4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2"/>
        <v>0</v>
      </c>
      <c r="H48" s="42">
        <v>0</v>
      </c>
      <c r="I48" s="42">
        <v>0</v>
      </c>
      <c r="J48" s="57">
        <f t="shared" si="4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197682563</v>
      </c>
      <c r="E49" s="44">
        <f t="shared" ref="E49:M49" si="8">SUM(E50:E56)</f>
        <v>0</v>
      </c>
      <c r="F49" s="44">
        <f t="shared" si="8"/>
        <v>197682563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197682563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2">
        <v>0</v>
      </c>
      <c r="F51" s="43">
        <f t="shared" ref="F51:F56" si="9">D51+E51</f>
        <v>0</v>
      </c>
      <c r="H51" s="42">
        <v>0</v>
      </c>
      <c r="I51" s="42">
        <v>0</v>
      </c>
      <c r="J51" s="57">
        <f t="shared" ref="J51:J56" si="10">H51+I51</f>
        <v>0</v>
      </c>
      <c r="L51" s="56">
        <f t="shared" ref="L51:M56" si="11">E51-I51</f>
        <v>0</v>
      </c>
      <c r="M51" s="45">
        <f t="shared" si="11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si="9"/>
        <v>0</v>
      </c>
      <c r="H53" s="42">
        <v>0</v>
      </c>
      <c r="I53" s="42">
        <v>0</v>
      </c>
      <c r="J53" s="57">
        <f t="shared" si="10"/>
        <v>0</v>
      </c>
      <c r="L53" s="56">
        <f t="shared" si="11"/>
        <v>0</v>
      </c>
      <c r="M53" s="45">
        <f t="shared" si="11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>
        <v>0</v>
      </c>
      <c r="F55" s="43">
        <f t="shared" si="9"/>
        <v>0</v>
      </c>
      <c r="H55" s="42">
        <v>0</v>
      </c>
      <c r="I55" s="42">
        <v>0</v>
      </c>
      <c r="J55" s="57">
        <f t="shared" si="10"/>
        <v>0</v>
      </c>
      <c r="L55" s="56">
        <f t="shared" si="11"/>
        <v>0</v>
      </c>
      <c r="M55" s="45">
        <f t="shared" si="11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197682563</v>
      </c>
      <c r="E56" s="42">
        <v>0</v>
      </c>
      <c r="F56" s="43">
        <f t="shared" si="9"/>
        <v>197682563</v>
      </c>
      <c r="H56" s="42">
        <v>0</v>
      </c>
      <c r="I56" s="42">
        <v>0</v>
      </c>
      <c r="J56" s="57">
        <f t="shared" si="10"/>
        <v>0</v>
      </c>
      <c r="L56" s="56">
        <f t="shared" si="11"/>
        <v>0</v>
      </c>
      <c r="M56" s="45">
        <f t="shared" si="11"/>
        <v>197682563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topLeftCell="B1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69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467954707</v>
      </c>
      <c r="E13" s="33">
        <f t="shared" ref="E13:F13" si="1">SUM(E14:E48)</f>
        <v>271129226</v>
      </c>
      <c r="F13" s="33">
        <f t="shared" si="1"/>
        <v>739083933</v>
      </c>
      <c r="H13" s="33">
        <f t="shared" ref="H13:J13" si="2">SUM(H14:H48)</f>
        <v>390072310</v>
      </c>
      <c r="I13" s="33">
        <f t="shared" si="2"/>
        <v>349011623</v>
      </c>
      <c r="J13" s="33">
        <f t="shared" si="2"/>
        <v>739083933</v>
      </c>
      <c r="L13" s="33">
        <f t="shared" ref="L13:M13" si="3">SUM(L14:L48)</f>
        <v>77882397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0</v>
      </c>
      <c r="F16" s="43">
        <f t="shared" ref="F16:F48" si="4">D16+E16</f>
        <v>0</v>
      </c>
      <c r="H16" s="42">
        <v>0</v>
      </c>
      <c r="I16" s="42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0</v>
      </c>
      <c r="F17" s="43">
        <f t="shared" si="4"/>
        <v>0</v>
      </c>
      <c r="H17" s="42">
        <v>0</v>
      </c>
      <c r="I17" s="42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4"/>
        <v>0</v>
      </c>
      <c r="H18" s="42">
        <v>0</v>
      </c>
      <c r="I18" s="42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3">
        <v>0</v>
      </c>
      <c r="E20" s="43">
        <v>0</v>
      </c>
      <c r="F20" s="43">
        <f t="shared" si="4"/>
        <v>0</v>
      </c>
      <c r="H20" s="42">
        <v>0</v>
      </c>
      <c r="I20" s="42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83601189</v>
      </c>
      <c r="E21" s="42">
        <v>265410434</v>
      </c>
      <c r="F21" s="43">
        <f t="shared" si="4"/>
        <v>349011623</v>
      </c>
      <c r="H21" s="42">
        <v>0</v>
      </c>
      <c r="I21" s="46">
        <v>349011623</v>
      </c>
      <c r="J21" s="57">
        <f t="shared" si="5"/>
        <v>349011623</v>
      </c>
      <c r="L21" s="56">
        <f t="shared" si="6"/>
        <v>83601189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2">
        <v>0</v>
      </c>
      <c r="I22" s="42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2">
        <v>0</v>
      </c>
      <c r="I23" s="42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2">
        <v>0</v>
      </c>
      <c r="I24" s="42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2">
        <v>0</v>
      </c>
      <c r="I25" s="42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2">
        <v>0</v>
      </c>
      <c r="I26" s="42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2">
        <v>0</v>
      </c>
      <c r="I27" s="42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17206860</v>
      </c>
      <c r="E30" s="42">
        <v>126000</v>
      </c>
      <c r="F30" s="43">
        <f t="shared" si="4"/>
        <v>17332860</v>
      </c>
      <c r="H30" s="56">
        <v>17332860</v>
      </c>
      <c r="I30" s="42">
        <v>0</v>
      </c>
      <c r="J30" s="57">
        <f t="shared" si="5"/>
        <v>17332860</v>
      </c>
      <c r="L30" s="56">
        <f t="shared" si="6"/>
        <v>-126000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23503200</v>
      </c>
      <c r="E31" s="42">
        <v>7504000</v>
      </c>
      <c r="F31" s="43">
        <f t="shared" si="4"/>
        <v>31007200</v>
      </c>
      <c r="H31" s="56">
        <v>31007200</v>
      </c>
      <c r="I31" s="42">
        <v>0</v>
      </c>
      <c r="J31" s="57">
        <f t="shared" si="5"/>
        <v>31007200</v>
      </c>
      <c r="L31" s="56">
        <f t="shared" si="6"/>
        <v>-7504000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2">
        <v>4000</v>
      </c>
      <c r="F32" s="43">
        <f t="shared" si="4"/>
        <v>4000</v>
      </c>
      <c r="H32" s="56">
        <v>4000</v>
      </c>
      <c r="I32" s="42">
        <v>0</v>
      </c>
      <c r="J32" s="57">
        <f t="shared" si="5"/>
        <v>4000</v>
      </c>
      <c r="L32" s="56">
        <f t="shared" si="6"/>
        <v>-4000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3">
        <v>0</v>
      </c>
      <c r="F34" s="43">
        <f t="shared" si="4"/>
        <v>0</v>
      </c>
      <c r="H34" s="42">
        <v>0</v>
      </c>
      <c r="I34" s="42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8137500</v>
      </c>
      <c r="E36" s="42">
        <v>-8137500</v>
      </c>
      <c r="F36" s="43">
        <f t="shared" si="4"/>
        <v>0</v>
      </c>
      <c r="H36" s="42">
        <v>0</v>
      </c>
      <c r="I36" s="42">
        <v>0</v>
      </c>
      <c r="J36" s="57">
        <f t="shared" si="5"/>
        <v>0</v>
      </c>
      <c r="L36" s="56">
        <f t="shared" si="6"/>
        <v>8137500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2">
        <v>0</v>
      </c>
      <c r="I37" s="42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335505958</v>
      </c>
      <c r="E40" s="42">
        <v>1222292</v>
      </c>
      <c r="F40" s="43">
        <f t="shared" si="4"/>
        <v>336728250</v>
      </c>
      <c r="H40" s="56">
        <v>336379050</v>
      </c>
      <c r="I40" s="46">
        <v>349200</v>
      </c>
      <c r="J40" s="57">
        <f t="shared" si="5"/>
        <v>336728250</v>
      </c>
      <c r="L40" s="56">
        <f t="shared" si="6"/>
        <v>-873092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2">
        <v>5000000</v>
      </c>
      <c r="F41" s="43">
        <f t="shared" si="4"/>
        <v>5000000</v>
      </c>
      <c r="H41" s="56">
        <v>5349200</v>
      </c>
      <c r="I41" s="46">
        <v>-349200</v>
      </c>
      <c r="J41" s="57">
        <f t="shared" si="5"/>
        <v>5000000</v>
      </c>
      <c r="L41" s="56">
        <f t="shared" si="6"/>
        <v>-5349200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2">
        <v>0</v>
      </c>
      <c r="I42" s="42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2">
        <v>0</v>
      </c>
      <c r="I43" s="42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2">
        <v>0</v>
      </c>
      <c r="I44" s="42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2">
        <v>0</v>
      </c>
      <c r="I45" s="42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2">
        <v>0</v>
      </c>
      <c r="I47" s="42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2">
        <v>0</v>
      </c>
      <c r="I48" s="42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" si="9">D51+E51</f>
        <v>0</v>
      </c>
      <c r="H51" s="43">
        <v>0</v>
      </c>
      <c r="I51" s="43">
        <v>0</v>
      </c>
      <c r="J51" s="57">
        <f t="shared" ref="J51" si="10">H51+I51</f>
        <v>0</v>
      </c>
      <c r="L51" s="56">
        <f t="shared" ref="L51" si="11">D51-H51</f>
        <v>0</v>
      </c>
      <c r="M51" s="46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ref="F53" si="13">D53+E53</f>
        <v>0</v>
      </c>
      <c r="H53" s="43">
        <v>0</v>
      </c>
      <c r="I53" s="43">
        <v>0</v>
      </c>
      <c r="J53" s="57">
        <f t="shared" ref="J53" si="14">H53+I53</f>
        <v>0</v>
      </c>
      <c r="L53" s="56">
        <f t="shared" ref="L53" si="15">D53-H53</f>
        <v>0</v>
      </c>
      <c r="M53" s="46">
        <f t="shared" ref="M53" si="16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ref="F55:F56" si="17">D55+E55</f>
        <v>0</v>
      </c>
      <c r="H55" s="43">
        <v>0</v>
      </c>
      <c r="I55" s="43">
        <v>0</v>
      </c>
      <c r="J55" s="57">
        <f t="shared" ref="J55:J56" si="18">H55+I55</f>
        <v>0</v>
      </c>
      <c r="L55" s="56">
        <f t="shared" ref="L55:L56" si="19">D55-H55</f>
        <v>0</v>
      </c>
      <c r="M55" s="46">
        <f t="shared" ref="M55:M56" si="20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17"/>
        <v>0</v>
      </c>
      <c r="H56" s="43">
        <v>0</v>
      </c>
      <c r="I56" s="43">
        <v>0</v>
      </c>
      <c r="J56" s="57">
        <f t="shared" si="18"/>
        <v>0</v>
      </c>
      <c r="L56" s="56">
        <f t="shared" si="19"/>
        <v>0</v>
      </c>
      <c r="M56" s="46">
        <f t="shared" si="20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21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70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99</v>
      </c>
      <c r="E7" s="32" t="s">
        <v>99</v>
      </c>
      <c r="F7" s="32" t="s">
        <v>99</v>
      </c>
      <c r="H7" s="32" t="s">
        <v>99</v>
      </c>
      <c r="I7" s="32" t="s">
        <v>99</v>
      </c>
      <c r="J7" s="32" t="s">
        <v>99</v>
      </c>
      <c r="L7" s="32" t="s">
        <v>99</v>
      </c>
      <c r="M7" s="32" t="s">
        <v>99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F8" si="0">SUM(D9:D10)</f>
        <v>176</v>
      </c>
      <c r="E8" s="34">
        <f t="shared" si="0"/>
        <v>-176</v>
      </c>
      <c r="F8" s="35">
        <f t="shared" si="0"/>
        <v>0</v>
      </c>
      <c r="H8" s="50">
        <f t="shared" ref="H8:J8" si="1">SUM(H9:H10)</f>
        <v>0</v>
      </c>
      <c r="I8" s="51">
        <f t="shared" si="1"/>
        <v>0</v>
      </c>
      <c r="J8" s="52">
        <f t="shared" si="1"/>
        <v>0</v>
      </c>
      <c r="L8" s="50">
        <f t="shared" ref="L8:M8" si="2">SUM(L9:L10)</f>
        <v>176</v>
      </c>
      <c r="M8" s="51">
        <f t="shared" si="2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>
        <v>176</v>
      </c>
      <c r="E10" s="42">
        <v>-176</v>
      </c>
      <c r="F10" s="39">
        <f>D10+E10</f>
        <v>0</v>
      </c>
      <c r="H10" s="42">
        <v>0</v>
      </c>
      <c r="I10" s="42">
        <v>0</v>
      </c>
      <c r="J10" s="55">
        <f>H10+I10</f>
        <v>0</v>
      </c>
      <c r="L10" s="53">
        <f>D10-H10</f>
        <v>176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39">
        <f>D11+E11</f>
        <v>0</v>
      </c>
      <c r="H11" s="42">
        <v>0</v>
      </c>
      <c r="I11" s="42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3178650</v>
      </c>
      <c r="E13" s="33">
        <f t="shared" ref="E13:F13" si="3">SUM(E14:E48)</f>
        <v>0</v>
      </c>
      <c r="F13" s="33">
        <f t="shared" si="3"/>
        <v>3178650</v>
      </c>
      <c r="H13" s="33">
        <f t="shared" ref="H13:J13" si="4">SUM(H14:H48)</f>
        <v>7137106269.4199991</v>
      </c>
      <c r="I13" s="33">
        <f t="shared" si="4"/>
        <v>-7133932269.4200001</v>
      </c>
      <c r="J13" s="33">
        <f t="shared" si="4"/>
        <v>3174000</v>
      </c>
      <c r="L13" s="33">
        <f t="shared" ref="L13:M13" si="5">SUM(L14:L48)</f>
        <v>-7133927619.4199991</v>
      </c>
      <c r="M13" s="33">
        <f t="shared" si="5"/>
        <v>4650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6">D16+E16</f>
        <v>0</v>
      </c>
      <c r="H16" s="56">
        <v>2433323859.3699903</v>
      </c>
      <c r="I16" s="46">
        <v>-2433323859.3699903</v>
      </c>
      <c r="J16" s="57">
        <f t="shared" ref="J16:J48" si="7">H16+I16</f>
        <v>0</v>
      </c>
      <c r="L16" s="56">
        <f t="shared" ref="L16:L48" si="8">D16-H16</f>
        <v>-2433323859.3699903</v>
      </c>
      <c r="M16" s="45">
        <f t="shared" ref="M16:M48" si="9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6"/>
        <v>0</v>
      </c>
      <c r="H17" s="56">
        <v>4700608410.0500088</v>
      </c>
      <c r="I17" s="46">
        <v>-4700608410.0500097</v>
      </c>
      <c r="J17" s="57">
        <f t="shared" si="7"/>
        <v>0</v>
      </c>
      <c r="L17" s="56">
        <f t="shared" si="8"/>
        <v>-4700608410.0500088</v>
      </c>
      <c r="M17" s="45">
        <f t="shared" si="9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6"/>
        <v>0</v>
      </c>
      <c r="H18" s="42">
        <v>0</v>
      </c>
      <c r="I18" s="46">
        <v>0</v>
      </c>
      <c r="J18" s="57">
        <f t="shared" si="7"/>
        <v>0</v>
      </c>
      <c r="L18" s="56">
        <f t="shared" si="8"/>
        <v>0</v>
      </c>
      <c r="M18" s="45">
        <f t="shared" si="9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>
        <f t="shared" si="6"/>
        <v>0</v>
      </c>
      <c r="H19" s="40"/>
      <c r="I19" s="40"/>
      <c r="J19" s="40">
        <f t="shared" si="7"/>
        <v>0</v>
      </c>
      <c r="L19" s="40">
        <f t="shared" si="8"/>
        <v>0</v>
      </c>
      <c r="M19" s="26">
        <f t="shared" si="9"/>
        <v>0</v>
      </c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0</v>
      </c>
      <c r="F20" s="43">
        <f t="shared" si="6"/>
        <v>0</v>
      </c>
      <c r="H20" s="42">
        <v>0</v>
      </c>
      <c r="I20" s="42">
        <v>0</v>
      </c>
      <c r="J20" s="57">
        <f t="shared" si="7"/>
        <v>0</v>
      </c>
      <c r="L20" s="56">
        <f t="shared" si="8"/>
        <v>0</v>
      </c>
      <c r="M20" s="45">
        <f t="shared" si="9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4650</v>
      </c>
      <c r="E21" s="42">
        <v>0</v>
      </c>
      <c r="F21" s="43">
        <f t="shared" si="6"/>
        <v>4650</v>
      </c>
      <c r="H21" s="42">
        <v>0</v>
      </c>
      <c r="I21" s="42">
        <v>0</v>
      </c>
      <c r="J21" s="57">
        <f t="shared" si="7"/>
        <v>0</v>
      </c>
      <c r="L21" s="56">
        <f t="shared" si="8"/>
        <v>4650</v>
      </c>
      <c r="M21" s="45">
        <f t="shared" si="9"/>
        <v>4650</v>
      </c>
      <c r="N21" s="57" t="s">
        <v>91</v>
      </c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6"/>
        <v>0</v>
      </c>
      <c r="H22" s="42">
        <v>0</v>
      </c>
      <c r="I22" s="42">
        <v>0</v>
      </c>
      <c r="J22" s="57">
        <f t="shared" si="7"/>
        <v>0</v>
      </c>
      <c r="L22" s="56">
        <f t="shared" si="8"/>
        <v>0</v>
      </c>
      <c r="M22" s="45">
        <f t="shared" si="9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6"/>
        <v>0</v>
      </c>
      <c r="H23" s="42">
        <v>0</v>
      </c>
      <c r="I23" s="42">
        <v>0</v>
      </c>
      <c r="J23" s="57">
        <f t="shared" si="7"/>
        <v>0</v>
      </c>
      <c r="L23" s="56">
        <f t="shared" si="8"/>
        <v>0</v>
      </c>
      <c r="M23" s="45">
        <f t="shared" si="9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0</v>
      </c>
      <c r="F24" s="43">
        <f t="shared" si="6"/>
        <v>0</v>
      </c>
      <c r="H24" s="42">
        <v>0</v>
      </c>
      <c r="I24" s="42">
        <v>0</v>
      </c>
      <c r="J24" s="57">
        <f t="shared" si="7"/>
        <v>0</v>
      </c>
      <c r="L24" s="56">
        <f t="shared" si="8"/>
        <v>0</v>
      </c>
      <c r="M24" s="45">
        <f t="shared" si="9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6"/>
        <v>0</v>
      </c>
      <c r="H25" s="42">
        <v>0</v>
      </c>
      <c r="I25" s="42">
        <v>0</v>
      </c>
      <c r="J25" s="57">
        <f t="shared" si="7"/>
        <v>0</v>
      </c>
      <c r="L25" s="56">
        <f t="shared" si="8"/>
        <v>0</v>
      </c>
      <c r="M25" s="45">
        <f t="shared" si="9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6"/>
        <v>0</v>
      </c>
      <c r="H26" s="42">
        <v>0</v>
      </c>
      <c r="I26" s="42">
        <v>0</v>
      </c>
      <c r="J26" s="57">
        <f t="shared" si="7"/>
        <v>0</v>
      </c>
      <c r="L26" s="56">
        <f t="shared" si="8"/>
        <v>0</v>
      </c>
      <c r="M26" s="45">
        <f t="shared" si="9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6"/>
        <v>0</v>
      </c>
      <c r="H27" s="42">
        <v>0</v>
      </c>
      <c r="I27" s="42">
        <v>0</v>
      </c>
      <c r="J27" s="57">
        <f t="shared" si="7"/>
        <v>0</v>
      </c>
      <c r="L27" s="56">
        <f t="shared" si="8"/>
        <v>0</v>
      </c>
      <c r="M27" s="45">
        <f t="shared" si="9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13"/>
      <c r="E28" s="13"/>
      <c r="F28" s="13"/>
      <c r="G28" s="71"/>
      <c r="H28" s="13"/>
      <c r="I28" s="13"/>
      <c r="J28" s="13"/>
      <c r="K28" s="71"/>
      <c r="L28" s="13"/>
      <c r="M28" s="13"/>
      <c r="N28" s="72"/>
    </row>
    <row r="29" spans="1:14" s="16" customFormat="1" x14ac:dyDescent="0.25">
      <c r="A29" s="101" t="s">
        <v>42</v>
      </c>
      <c r="B29" s="102"/>
      <c r="C29" s="9"/>
      <c r="D29" s="26"/>
      <c r="E29" s="26"/>
      <c r="F29" s="26"/>
      <c r="G29" s="73"/>
      <c r="H29" s="26"/>
      <c r="I29" s="26"/>
      <c r="J29" s="26"/>
      <c r="K29" s="73"/>
      <c r="L29" s="26"/>
      <c r="M29" s="26"/>
      <c r="N29" s="74"/>
    </row>
    <row r="30" spans="1:14" x14ac:dyDescent="0.25">
      <c r="A30" s="23">
        <v>1</v>
      </c>
      <c r="B30" s="11" t="s">
        <v>15</v>
      </c>
      <c r="C30" s="4"/>
      <c r="D30" s="41">
        <v>102000</v>
      </c>
      <c r="E30" s="42">
        <v>0</v>
      </c>
      <c r="F30" s="43">
        <f t="shared" si="6"/>
        <v>102000</v>
      </c>
      <c r="H30" s="56">
        <v>102000</v>
      </c>
      <c r="I30" s="46">
        <v>0</v>
      </c>
      <c r="J30" s="57">
        <f t="shared" si="7"/>
        <v>102000</v>
      </c>
      <c r="L30" s="56">
        <f t="shared" si="8"/>
        <v>0</v>
      </c>
      <c r="M30" s="45">
        <f t="shared" si="9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1479600</v>
      </c>
      <c r="E31" s="42">
        <v>0</v>
      </c>
      <c r="F31" s="43">
        <f t="shared" si="6"/>
        <v>1479600</v>
      </c>
      <c r="H31" s="56">
        <v>1479600</v>
      </c>
      <c r="I31" s="46">
        <v>0</v>
      </c>
      <c r="J31" s="57">
        <f t="shared" si="7"/>
        <v>1479600</v>
      </c>
      <c r="L31" s="56">
        <f t="shared" si="8"/>
        <v>0</v>
      </c>
      <c r="M31" s="45">
        <f t="shared" si="9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0</v>
      </c>
      <c r="F32" s="43">
        <f t="shared" si="6"/>
        <v>0</v>
      </c>
      <c r="H32" s="42">
        <v>0</v>
      </c>
      <c r="I32" s="46">
        <v>0</v>
      </c>
      <c r="J32" s="57">
        <f t="shared" si="7"/>
        <v>0</v>
      </c>
      <c r="L32" s="56">
        <f t="shared" si="8"/>
        <v>0</v>
      </c>
      <c r="M32" s="45">
        <f t="shared" si="9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6"/>
        <v>0</v>
      </c>
      <c r="H34" s="42">
        <v>0</v>
      </c>
      <c r="I34" s="46"/>
      <c r="J34" s="57">
        <f t="shared" si="7"/>
        <v>0</v>
      </c>
      <c r="L34" s="56">
        <f t="shared" si="8"/>
        <v>0</v>
      </c>
      <c r="M34" s="45">
        <f t="shared" si="9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>
        <f t="shared" si="6"/>
        <v>0</v>
      </c>
      <c r="H35" s="40"/>
      <c r="I35" s="40"/>
      <c r="J35" s="40">
        <f t="shared" si="7"/>
        <v>0</v>
      </c>
      <c r="L35" s="40">
        <f t="shared" si="8"/>
        <v>0</v>
      </c>
      <c r="M35" s="26">
        <f t="shared" si="9"/>
        <v>0</v>
      </c>
      <c r="N35" s="59"/>
    </row>
    <row r="36" spans="1:14" x14ac:dyDescent="0.25">
      <c r="A36" s="23">
        <v>1</v>
      </c>
      <c r="B36" s="11" t="s">
        <v>20</v>
      </c>
      <c r="C36" s="5"/>
      <c r="D36" s="41">
        <v>93000</v>
      </c>
      <c r="E36" s="42">
        <v>0</v>
      </c>
      <c r="F36" s="43">
        <f t="shared" si="6"/>
        <v>93000</v>
      </c>
      <c r="H36" s="56">
        <v>93000</v>
      </c>
      <c r="I36" s="46">
        <v>0</v>
      </c>
      <c r="J36" s="57">
        <f t="shared" si="7"/>
        <v>93000</v>
      </c>
      <c r="L36" s="56">
        <f t="shared" si="8"/>
        <v>0</v>
      </c>
      <c r="M36" s="45">
        <f t="shared" si="9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6"/>
        <v>0</v>
      </c>
      <c r="H37" s="42">
        <v>0</v>
      </c>
      <c r="I37" s="42">
        <v>0</v>
      </c>
      <c r="J37" s="57">
        <f t="shared" si="7"/>
        <v>0</v>
      </c>
      <c r="L37" s="56">
        <f t="shared" si="8"/>
        <v>0</v>
      </c>
      <c r="M37" s="45">
        <f t="shared" si="9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1499400</v>
      </c>
      <c r="E40" s="42">
        <v>0</v>
      </c>
      <c r="F40" s="43">
        <f t="shared" si="6"/>
        <v>1499400</v>
      </c>
      <c r="H40" s="56">
        <v>1499400</v>
      </c>
      <c r="I40" s="46">
        <v>0</v>
      </c>
      <c r="J40" s="57">
        <f t="shared" si="7"/>
        <v>1499400</v>
      </c>
      <c r="L40" s="56">
        <f t="shared" si="8"/>
        <v>0</v>
      </c>
      <c r="M40" s="45">
        <f t="shared" si="9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6"/>
        <v>0</v>
      </c>
      <c r="H41" s="42">
        <v>0</v>
      </c>
      <c r="I41" s="42">
        <v>0</v>
      </c>
      <c r="J41" s="57">
        <f t="shared" si="7"/>
        <v>0</v>
      </c>
      <c r="L41" s="56">
        <f t="shared" si="8"/>
        <v>0</v>
      </c>
      <c r="M41" s="45">
        <f t="shared" si="9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6"/>
        <v>0</v>
      </c>
      <c r="H42" s="42">
        <v>0</v>
      </c>
      <c r="I42" s="42">
        <v>0</v>
      </c>
      <c r="J42" s="57">
        <f t="shared" si="7"/>
        <v>0</v>
      </c>
      <c r="L42" s="56">
        <f t="shared" si="8"/>
        <v>0</v>
      </c>
      <c r="M42" s="45">
        <f t="shared" si="9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6"/>
        <v>0</v>
      </c>
      <c r="H43" s="42">
        <v>0</v>
      </c>
      <c r="I43" s="42">
        <v>0</v>
      </c>
      <c r="J43" s="57">
        <f t="shared" si="7"/>
        <v>0</v>
      </c>
      <c r="L43" s="56">
        <f t="shared" si="8"/>
        <v>0</v>
      </c>
      <c r="M43" s="45">
        <f t="shared" si="9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6"/>
        <v>0</v>
      </c>
      <c r="H44" s="42">
        <v>0</v>
      </c>
      <c r="I44" s="42">
        <v>0</v>
      </c>
      <c r="J44" s="57">
        <f t="shared" si="7"/>
        <v>0</v>
      </c>
      <c r="L44" s="56">
        <f t="shared" si="8"/>
        <v>0</v>
      </c>
      <c r="M44" s="45">
        <f t="shared" si="9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6"/>
        <v>0</v>
      </c>
      <c r="H45" s="42">
        <v>0</v>
      </c>
      <c r="I45" s="42">
        <v>0</v>
      </c>
      <c r="J45" s="57">
        <f t="shared" si="7"/>
        <v>0</v>
      </c>
      <c r="L45" s="56">
        <f t="shared" si="8"/>
        <v>0</v>
      </c>
      <c r="M45" s="45">
        <f t="shared" si="9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6"/>
        <v>0</v>
      </c>
      <c r="H47" s="42">
        <v>0</v>
      </c>
      <c r="I47" s="42">
        <v>0</v>
      </c>
      <c r="J47" s="57">
        <f t="shared" si="7"/>
        <v>0</v>
      </c>
      <c r="L47" s="56">
        <f t="shared" si="8"/>
        <v>0</v>
      </c>
      <c r="M47" s="46">
        <f t="shared" si="9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6"/>
        <v>0</v>
      </c>
      <c r="H48" s="42">
        <v>0</v>
      </c>
      <c r="I48" s="42">
        <v>0</v>
      </c>
      <c r="J48" s="57">
        <f t="shared" si="7"/>
        <v>0</v>
      </c>
      <c r="L48" s="56">
        <f t="shared" si="8"/>
        <v>0</v>
      </c>
      <c r="M48" s="46">
        <f t="shared" si="9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F49" si="10">SUM(E50:E56)</f>
        <v>0</v>
      </c>
      <c r="F49" s="44">
        <f t="shared" si="10"/>
        <v>0</v>
      </c>
      <c r="H49" s="44">
        <f t="shared" ref="H49:M49" si="11">SUM(H50:H56)</f>
        <v>0</v>
      </c>
      <c r="I49" s="44">
        <f t="shared" si="11"/>
        <v>0</v>
      </c>
      <c r="J49" s="44">
        <f t="shared" si="11"/>
        <v>0</v>
      </c>
      <c r="K49" s="25">
        <f t="shared" si="11"/>
        <v>0</v>
      </c>
      <c r="L49" s="44">
        <f t="shared" si="11"/>
        <v>0</v>
      </c>
      <c r="M49" s="44">
        <f t="shared" si="11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>
        <f t="shared" ref="F51" si="12">D51+E51</f>
        <v>0</v>
      </c>
      <c r="H51" s="42">
        <v>0</v>
      </c>
      <c r="I51" s="42">
        <v>0</v>
      </c>
      <c r="J51" s="57">
        <f t="shared" ref="J51" si="13">H51+I51</f>
        <v>0</v>
      </c>
      <c r="L51" s="56">
        <f t="shared" ref="L51" si="14">D51-H51</f>
        <v>0</v>
      </c>
      <c r="M51" s="46">
        <f t="shared" ref="M51" si="15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ref="F53" si="16">D53+E53</f>
        <v>0</v>
      </c>
      <c r="H53" s="42">
        <v>0</v>
      </c>
      <c r="I53" s="42">
        <v>0</v>
      </c>
      <c r="J53" s="57">
        <f t="shared" ref="J53" si="17">H53+I53</f>
        <v>0</v>
      </c>
      <c r="L53" s="56">
        <f t="shared" ref="L53" si="18">D53-H53</f>
        <v>0</v>
      </c>
      <c r="M53" s="46">
        <f t="shared" ref="M53" si="19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>
        <v>0</v>
      </c>
      <c r="F55" s="43">
        <f t="shared" ref="F55:F56" si="20">D55+E55</f>
        <v>0</v>
      </c>
      <c r="H55" s="56">
        <v>0</v>
      </c>
      <c r="I55" s="46">
        <v>0</v>
      </c>
      <c r="J55" s="57">
        <f t="shared" ref="J55:J56" si="21">H55+I55</f>
        <v>0</v>
      </c>
      <c r="L55" s="56">
        <f t="shared" ref="L55:L56" si="22">D55-H55</f>
        <v>0</v>
      </c>
      <c r="M55" s="46">
        <f t="shared" ref="M55:M56" si="23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2">
        <v>0</v>
      </c>
      <c r="E56" s="42">
        <v>0</v>
      </c>
      <c r="F56" s="43">
        <f t="shared" si="20"/>
        <v>0</v>
      </c>
      <c r="H56" s="56">
        <v>0</v>
      </c>
      <c r="I56" s="46">
        <v>0</v>
      </c>
      <c r="J56" s="57">
        <f t="shared" si="21"/>
        <v>0</v>
      </c>
      <c r="L56" s="56">
        <f t="shared" si="22"/>
        <v>0</v>
      </c>
      <c r="M56" s="46">
        <f t="shared" si="23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9.5" style="27" customWidth="1"/>
    <col min="7" max="7" width="2.69921875" customWidth="1"/>
    <col min="8" max="8" width="21.1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71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/>
      <c r="E7" s="32"/>
      <c r="F7" s="32"/>
      <c r="H7" s="32"/>
      <c r="I7" s="32"/>
      <c r="J7" s="32"/>
      <c r="L7" s="32"/>
      <c r="M7" s="32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/>
      <c r="E10" s="42">
        <v>0</v>
      </c>
      <c r="F10" s="39">
        <f>D10+E10</f>
        <v>0</v>
      </c>
      <c r="H10" s="42"/>
      <c r="I10" s="42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39">
        <f>D11+E11</f>
        <v>0</v>
      </c>
      <c r="H11" s="42">
        <v>0</v>
      </c>
      <c r="I11" s="42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451348717.47000003</v>
      </c>
      <c r="E13" s="33">
        <f t="shared" ref="E13:F13" si="1">SUM(E14:E48)</f>
        <v>10798319494.730001</v>
      </c>
      <c r="F13" s="33">
        <f t="shared" si="1"/>
        <v>11249668212.200001</v>
      </c>
      <c r="H13" s="33">
        <f t="shared" ref="H13:J13" si="2">SUM(H14:H48)</f>
        <v>10395372405</v>
      </c>
      <c r="I13" s="33">
        <f t="shared" si="2"/>
        <v>0</v>
      </c>
      <c r="J13" s="33">
        <f t="shared" si="2"/>
        <v>10395372405</v>
      </c>
      <c r="L13" s="33">
        <f t="shared" ref="L13:M13" si="3">SUM(L14:L48)</f>
        <v>-9944023687.5299988</v>
      </c>
      <c r="M13" s="33">
        <f t="shared" si="3"/>
        <v>854295807.20000029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4">D16+E16</f>
        <v>0</v>
      </c>
      <c r="H16" s="56">
        <v>22446080</v>
      </c>
      <c r="I16" s="42">
        <v>0</v>
      </c>
      <c r="J16" s="57">
        <f t="shared" ref="J16:J48" si="5">H16+I16</f>
        <v>22446080</v>
      </c>
      <c r="L16" s="56">
        <f t="shared" ref="L16:L48" si="6">D16-H16</f>
        <v>-22446080</v>
      </c>
      <c r="M16" s="45">
        <f t="shared" ref="M16:M48" si="7">F16-J16</f>
        <v>-22446080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4"/>
        <v>0</v>
      </c>
      <c r="H17" s="56">
        <v>38532440</v>
      </c>
      <c r="I17" s="42">
        <v>0</v>
      </c>
      <c r="J17" s="57">
        <f t="shared" si="5"/>
        <v>38532440</v>
      </c>
      <c r="L17" s="56">
        <f t="shared" si="6"/>
        <v>-38532440</v>
      </c>
      <c r="M17" s="45">
        <f t="shared" si="7"/>
        <v>-38532440</v>
      </c>
      <c r="N17" s="57" t="s">
        <v>93</v>
      </c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4"/>
        <v>0</v>
      </c>
      <c r="H18" s="42">
        <v>0</v>
      </c>
      <c r="I18" s="42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3000000000</v>
      </c>
      <c r="F20" s="43">
        <f t="shared" si="4"/>
        <v>3000000000</v>
      </c>
      <c r="H20" s="56">
        <v>3000000000</v>
      </c>
      <c r="I20" s="42">
        <v>0</v>
      </c>
      <c r="J20" s="57">
        <f t="shared" si="5"/>
        <v>3000000000</v>
      </c>
      <c r="L20" s="56">
        <f t="shared" si="6"/>
        <v>-3000000000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24061346.469999999</v>
      </c>
      <c r="E21" s="42">
        <v>7106973148.04</v>
      </c>
      <c r="F21" s="43">
        <f t="shared" si="4"/>
        <v>7131034494.5100002</v>
      </c>
      <c r="H21" s="56">
        <v>6043492381</v>
      </c>
      <c r="I21" s="42">
        <v>0</v>
      </c>
      <c r="J21" s="57">
        <f t="shared" si="5"/>
        <v>6043492381</v>
      </c>
      <c r="L21" s="56">
        <f t="shared" si="6"/>
        <v>-6019431034.5299997</v>
      </c>
      <c r="M21" s="45">
        <f t="shared" si="7"/>
        <v>1087542113.5100002</v>
      </c>
      <c r="N21" s="57" t="s">
        <v>94</v>
      </c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4"/>
        <v>0</v>
      </c>
      <c r="H22" s="42">
        <v>0</v>
      </c>
      <c r="I22" s="42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4"/>
        <v>0</v>
      </c>
      <c r="H23" s="42">
        <v>0</v>
      </c>
      <c r="I23" s="42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697566921.69000006</v>
      </c>
      <c r="F24" s="43">
        <f t="shared" si="4"/>
        <v>697566921.69000006</v>
      </c>
      <c r="H24" s="56">
        <v>697566922</v>
      </c>
      <c r="I24" s="42">
        <v>0</v>
      </c>
      <c r="J24" s="57">
        <f t="shared" si="5"/>
        <v>697566922</v>
      </c>
      <c r="L24" s="56">
        <f t="shared" si="6"/>
        <v>-697566922</v>
      </c>
      <c r="M24" s="46">
        <f t="shared" si="7"/>
        <v>-0.30999994277954102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4"/>
        <v>0</v>
      </c>
      <c r="H25" s="42">
        <v>0</v>
      </c>
      <c r="I25" s="42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4"/>
        <v>0</v>
      </c>
      <c r="H26" s="42">
        <v>0</v>
      </c>
      <c r="I26" s="42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4"/>
        <v>0</v>
      </c>
      <c r="H27" s="42">
        <v>0</v>
      </c>
      <c r="I27" s="42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42618792</v>
      </c>
      <c r="E30" s="42">
        <v>-6220575</v>
      </c>
      <c r="F30" s="43">
        <f t="shared" si="4"/>
        <v>36398217</v>
      </c>
      <c r="H30" s="56">
        <v>48780721</v>
      </c>
      <c r="I30" s="42">
        <v>0</v>
      </c>
      <c r="J30" s="57">
        <f t="shared" si="5"/>
        <v>48780721</v>
      </c>
      <c r="L30" s="56">
        <f t="shared" si="6"/>
        <v>-6161929</v>
      </c>
      <c r="M30" s="45">
        <f t="shared" si="7"/>
        <v>-12382504</v>
      </c>
      <c r="N30" s="57" t="s">
        <v>93</v>
      </c>
    </row>
    <row r="31" spans="1:14" x14ac:dyDescent="0.25">
      <c r="A31" s="23">
        <v>2</v>
      </c>
      <c r="B31" s="11" t="s">
        <v>16</v>
      </c>
      <c r="C31" s="5"/>
      <c r="D31" s="41">
        <v>4855200</v>
      </c>
      <c r="E31" s="42">
        <v>0</v>
      </c>
      <c r="F31" s="43">
        <f t="shared" si="4"/>
        <v>4855200</v>
      </c>
      <c r="H31" s="56">
        <v>71416800</v>
      </c>
      <c r="I31" s="42">
        <v>0</v>
      </c>
      <c r="J31" s="57">
        <f t="shared" si="5"/>
        <v>71416800</v>
      </c>
      <c r="L31" s="56">
        <f t="shared" si="6"/>
        <v>-66561600</v>
      </c>
      <c r="M31" s="45">
        <f t="shared" si="7"/>
        <v>-66561600</v>
      </c>
      <c r="N31" s="57" t="s">
        <v>93</v>
      </c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0</v>
      </c>
      <c r="F32" s="43">
        <f t="shared" si="4"/>
        <v>0</v>
      </c>
      <c r="H32" s="42">
        <v>0</v>
      </c>
      <c r="I32" s="42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4"/>
        <v>0</v>
      </c>
      <c r="H34" s="42">
        <v>0</v>
      </c>
      <c r="I34" s="42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2">
        <v>0</v>
      </c>
      <c r="E36" s="42">
        <v>0</v>
      </c>
      <c r="F36" s="43">
        <f t="shared" si="4"/>
        <v>0</v>
      </c>
      <c r="H36" s="42">
        <v>0</v>
      </c>
      <c r="I36" s="42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4"/>
        <v>0</v>
      </c>
      <c r="H37" s="42">
        <v>0</v>
      </c>
      <c r="I37" s="42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379813379</v>
      </c>
      <c r="E40" s="42">
        <v>0</v>
      </c>
      <c r="F40" s="43">
        <f t="shared" si="4"/>
        <v>379813379</v>
      </c>
      <c r="H40" s="56">
        <v>473137061</v>
      </c>
      <c r="I40" s="42">
        <v>0</v>
      </c>
      <c r="J40" s="57">
        <f t="shared" si="5"/>
        <v>473137061</v>
      </c>
      <c r="L40" s="56">
        <f t="shared" si="6"/>
        <v>-93323682</v>
      </c>
      <c r="M40" s="45">
        <f t="shared" si="7"/>
        <v>-93323682</v>
      </c>
      <c r="N40" s="57" t="s">
        <v>93</v>
      </c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4"/>
        <v>0</v>
      </c>
      <c r="H41" s="42">
        <v>0</v>
      </c>
      <c r="I41" s="42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4"/>
        <v>0</v>
      </c>
      <c r="H42" s="42">
        <v>0</v>
      </c>
      <c r="I42" s="42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4"/>
        <v>0</v>
      </c>
      <c r="H43" s="42">
        <v>0</v>
      </c>
      <c r="I43" s="42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4"/>
        <v>0</v>
      </c>
      <c r="H44" s="42">
        <v>0</v>
      </c>
      <c r="I44" s="42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4"/>
        <v>0</v>
      </c>
      <c r="H45" s="42">
        <v>0</v>
      </c>
      <c r="I45" s="42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4"/>
        <v>0</v>
      </c>
      <c r="H47" s="42">
        <v>0</v>
      </c>
      <c r="I47" s="42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4"/>
        <v>0</v>
      </c>
      <c r="H48" s="42">
        <v>0</v>
      </c>
      <c r="I48" s="42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SUM(D50,D52,D54)</f>
        <v>0</v>
      </c>
      <c r="E49" s="44">
        <f t="shared" ref="E49:F49" si="8">SUM(E50,E52,E54)</f>
        <v>0</v>
      </c>
      <c r="F49" s="44">
        <f t="shared" si="8"/>
        <v>0</v>
      </c>
      <c r="H49" s="44">
        <f t="shared" ref="H49:J49" si="9">SUM(H50,H52,H54)</f>
        <v>0</v>
      </c>
      <c r="I49" s="44">
        <f t="shared" si="9"/>
        <v>0</v>
      </c>
      <c r="J49" s="44">
        <f t="shared" si="9"/>
        <v>0</v>
      </c>
      <c r="L49" s="44">
        <f t="shared" ref="L49:M49" si="10">SUM(L50,L52,L54)</f>
        <v>0</v>
      </c>
      <c r="M49" s="44">
        <f t="shared" si="10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/>
      <c r="H51" s="42">
        <v>0</v>
      </c>
      <c r="I51" s="42">
        <v>0</v>
      </c>
      <c r="J51" s="57"/>
      <c r="L51" s="56">
        <f t="shared" ref="L51" si="11">D51-H51</f>
        <v>0</v>
      </c>
      <c r="M51" s="45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/>
      <c r="H53" s="42">
        <v>0</v>
      </c>
      <c r="I53" s="42">
        <v>0</v>
      </c>
      <c r="J53" s="57"/>
      <c r="L53" s="56">
        <f t="shared" ref="L53" si="13">D53-H53</f>
        <v>0</v>
      </c>
      <c r="M53" s="45">
        <f t="shared" ref="M53" si="14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>
        <v>0</v>
      </c>
      <c r="F55" s="43"/>
      <c r="H55" s="42">
        <v>0</v>
      </c>
      <c r="I55" s="42">
        <v>0</v>
      </c>
      <c r="J55" s="57"/>
      <c r="L55" s="56">
        <f t="shared" ref="L55:L56" si="15">D55-H55</f>
        <v>0</v>
      </c>
      <c r="M55" s="45">
        <f t="shared" ref="M55:M56" si="16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2">
        <v>0</v>
      </c>
      <c r="E56" s="42">
        <v>0</v>
      </c>
      <c r="F56" s="43"/>
      <c r="H56" s="42">
        <v>0</v>
      </c>
      <c r="I56" s="42">
        <v>0</v>
      </c>
      <c r="J56" s="57"/>
      <c r="L56" s="56">
        <f t="shared" si="15"/>
        <v>0</v>
      </c>
      <c r="M56" s="45">
        <f t="shared" si="16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72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98</v>
      </c>
      <c r="E7" s="32" t="s">
        <v>98</v>
      </c>
      <c r="F7" s="32" t="s">
        <v>98</v>
      </c>
      <c r="H7" s="32" t="s">
        <v>98</v>
      </c>
      <c r="I7" s="32" t="s">
        <v>98</v>
      </c>
      <c r="J7" s="32" t="s">
        <v>98</v>
      </c>
      <c r="L7" s="32" t="s">
        <v>98</v>
      </c>
      <c r="M7" s="32" t="s">
        <v>98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144</v>
      </c>
      <c r="E8" s="34">
        <f t="shared" ref="E8:M8" si="0">SUM(E9:E10)</f>
        <v>0</v>
      </c>
      <c r="F8" s="35">
        <f t="shared" si="0"/>
        <v>144</v>
      </c>
      <c r="G8" s="15">
        <f t="shared" si="0"/>
        <v>0</v>
      </c>
      <c r="H8" s="50">
        <f t="shared" si="0"/>
        <v>144</v>
      </c>
      <c r="I8" s="51">
        <f t="shared" si="0"/>
        <v>0</v>
      </c>
      <c r="J8" s="52">
        <f t="shared" si="0"/>
        <v>144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144</v>
      </c>
      <c r="E10" s="43">
        <v>0</v>
      </c>
      <c r="F10" s="39">
        <f>D10+E10</f>
        <v>144</v>
      </c>
      <c r="H10" s="43">
        <v>144</v>
      </c>
      <c r="I10" s="43">
        <v>0</v>
      </c>
      <c r="J10" s="55">
        <f>H10+I10</f>
        <v>144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116512153</v>
      </c>
      <c r="E13" s="33">
        <f t="shared" ref="E13:F13" si="1">SUM(E14:E48)</f>
        <v>117323445</v>
      </c>
      <c r="F13" s="33">
        <f t="shared" si="1"/>
        <v>233835598</v>
      </c>
      <c r="H13" s="33">
        <f t="shared" ref="H13:J13" si="2">SUM(H14:H48)</f>
        <v>224885598</v>
      </c>
      <c r="I13" s="33">
        <f t="shared" si="2"/>
        <v>8950000</v>
      </c>
      <c r="J13" s="33">
        <f t="shared" si="2"/>
        <v>233835598</v>
      </c>
      <c r="L13" s="33">
        <f t="shared" ref="L13:M13" si="3">SUM(L14:L48)</f>
        <v>-108373445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2">
        <v>39624890</v>
      </c>
      <c r="F16" s="43">
        <f t="shared" ref="F16:F48" si="4">D16+E16</f>
        <v>39624890</v>
      </c>
      <c r="H16" s="56">
        <v>39624890</v>
      </c>
      <c r="I16" s="43">
        <v>0</v>
      </c>
      <c r="J16" s="57">
        <f t="shared" ref="J16:J48" si="5">H16+I16</f>
        <v>39624890</v>
      </c>
      <c r="L16" s="56">
        <f t="shared" ref="L16:L48" si="6">D16-H16</f>
        <v>-39624890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2">
        <v>68022730</v>
      </c>
      <c r="F17" s="43">
        <f t="shared" si="4"/>
        <v>68022730</v>
      </c>
      <c r="H17" s="56">
        <v>68022730</v>
      </c>
      <c r="I17" s="43">
        <v>0</v>
      </c>
      <c r="J17" s="57">
        <f t="shared" si="5"/>
        <v>68022730</v>
      </c>
      <c r="L17" s="56">
        <f t="shared" si="6"/>
        <v>-68022730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42770357</v>
      </c>
      <c r="E20" s="43">
        <v>0</v>
      </c>
      <c r="F20" s="43">
        <f t="shared" si="4"/>
        <v>42770357</v>
      </c>
      <c r="H20" s="56">
        <v>42770357</v>
      </c>
      <c r="I20" s="43">
        <v>0</v>
      </c>
      <c r="J20" s="57">
        <f t="shared" si="5"/>
        <v>42770357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58568105</v>
      </c>
      <c r="E21" s="42">
        <v>-224175</v>
      </c>
      <c r="F21" s="43">
        <f t="shared" si="4"/>
        <v>58343930</v>
      </c>
      <c r="H21" s="56">
        <v>49393930</v>
      </c>
      <c r="I21" s="46">
        <v>8950000</v>
      </c>
      <c r="J21" s="57">
        <f t="shared" si="5"/>
        <v>58343930</v>
      </c>
      <c r="L21" s="56">
        <f t="shared" si="6"/>
        <v>9174175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3">
        <v>0</v>
      </c>
      <c r="F30" s="43">
        <f t="shared" si="4"/>
        <v>0</v>
      </c>
      <c r="H30" s="43">
        <v>0</v>
      </c>
      <c r="I30" s="43">
        <v>0</v>
      </c>
      <c r="J30" s="57">
        <f t="shared" si="5"/>
        <v>0</v>
      </c>
      <c r="L30" s="56">
        <f t="shared" si="6"/>
        <v>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1873691</v>
      </c>
      <c r="E31" s="42">
        <v>-4000</v>
      </c>
      <c r="F31" s="43">
        <f t="shared" si="4"/>
        <v>1869691</v>
      </c>
      <c r="H31" s="56">
        <v>1869691</v>
      </c>
      <c r="I31" s="43">
        <v>0</v>
      </c>
      <c r="J31" s="57">
        <f t="shared" si="5"/>
        <v>1869691</v>
      </c>
      <c r="L31" s="56">
        <f t="shared" si="6"/>
        <v>4000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4000</v>
      </c>
      <c r="F32" s="43">
        <f t="shared" si="4"/>
        <v>4000</v>
      </c>
      <c r="H32" s="56">
        <v>4000</v>
      </c>
      <c r="I32" s="43">
        <v>0</v>
      </c>
      <c r="J32" s="57">
        <f t="shared" si="5"/>
        <v>4000</v>
      </c>
      <c r="L32" s="56">
        <f t="shared" si="6"/>
        <v>-4000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7000000</v>
      </c>
      <c r="E36" s="42"/>
      <c r="F36" s="43">
        <f t="shared" si="4"/>
        <v>7000000</v>
      </c>
      <c r="H36" s="56">
        <v>7000000</v>
      </c>
      <c r="I36" s="43">
        <v>0</v>
      </c>
      <c r="J36" s="57">
        <f t="shared" si="5"/>
        <v>7000000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300000</v>
      </c>
      <c r="E37" s="42">
        <v>-300000</v>
      </c>
      <c r="F37" s="43">
        <f t="shared" si="4"/>
        <v>0</v>
      </c>
      <c r="H37" s="56">
        <v>0</v>
      </c>
      <c r="I37" s="43">
        <v>0</v>
      </c>
      <c r="J37" s="57">
        <f t="shared" si="5"/>
        <v>0</v>
      </c>
      <c r="L37" s="56">
        <f t="shared" si="6"/>
        <v>300000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4"/>
        <v>0</v>
      </c>
      <c r="H40" s="43">
        <v>0</v>
      </c>
      <c r="I40" s="43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6000000</v>
      </c>
      <c r="E47" s="42"/>
      <c r="F47" s="43">
        <f t="shared" si="4"/>
        <v>6000000</v>
      </c>
      <c r="H47" s="56">
        <v>6000000</v>
      </c>
      <c r="I47" s="43">
        <v>0</v>
      </c>
      <c r="J47" s="57">
        <f t="shared" si="5"/>
        <v>6000000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/>
      <c r="E48" s="42">
        <v>10200000</v>
      </c>
      <c r="F48" s="43">
        <f t="shared" si="4"/>
        <v>10200000</v>
      </c>
      <c r="H48" s="56">
        <v>10200000</v>
      </c>
      <c r="I48" s="43">
        <v>0</v>
      </c>
      <c r="J48" s="57">
        <f t="shared" si="5"/>
        <v>10200000</v>
      </c>
      <c r="L48" s="56">
        <f t="shared" si="6"/>
        <v>-10200000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" si="9">D51+E51</f>
        <v>0</v>
      </c>
      <c r="H51" s="43">
        <v>0</v>
      </c>
      <c r="I51" s="43">
        <v>0</v>
      </c>
      <c r="J51" s="57">
        <f t="shared" ref="J51" si="10">H51+I51</f>
        <v>0</v>
      </c>
      <c r="L51" s="56">
        <f t="shared" ref="L51" si="11">D51-H51</f>
        <v>0</v>
      </c>
      <c r="M51" s="46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ref="F53" si="13">D53+E53</f>
        <v>0</v>
      </c>
      <c r="H53" s="43">
        <v>0</v>
      </c>
      <c r="I53" s="43">
        <v>0</v>
      </c>
      <c r="J53" s="57">
        <f t="shared" ref="J53" si="14">H53+I53</f>
        <v>0</v>
      </c>
      <c r="L53" s="56">
        <f t="shared" ref="L53" si="15">D53-H53</f>
        <v>0</v>
      </c>
      <c r="M53" s="46">
        <f t="shared" ref="M53" si="16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ref="F55:F56" si="17">D55+E55</f>
        <v>0</v>
      </c>
      <c r="H55" s="43">
        <v>0</v>
      </c>
      <c r="I55" s="43">
        <v>0</v>
      </c>
      <c r="J55" s="57">
        <f t="shared" ref="J55:J56" si="18">H55+I55</f>
        <v>0</v>
      </c>
      <c r="L55" s="56">
        <f t="shared" ref="L55:L56" si="19">D55-H55</f>
        <v>0</v>
      </c>
      <c r="M55" s="46">
        <f t="shared" ref="M55:M56" si="20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17"/>
        <v>0</v>
      </c>
      <c r="H56" s="43">
        <v>0</v>
      </c>
      <c r="I56" s="43">
        <v>0</v>
      </c>
      <c r="J56" s="57">
        <f t="shared" si="18"/>
        <v>0</v>
      </c>
      <c r="L56" s="56">
        <f t="shared" si="19"/>
        <v>0</v>
      </c>
      <c r="M56" s="46">
        <f t="shared" si="20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5976562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73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98</v>
      </c>
      <c r="E7" s="32" t="s">
        <v>98</v>
      </c>
      <c r="F7" s="32" t="s">
        <v>98</v>
      </c>
      <c r="H7" s="32" t="s">
        <v>98</v>
      </c>
      <c r="I7" s="32" t="s">
        <v>98</v>
      </c>
      <c r="J7" s="32" t="s">
        <v>98</v>
      </c>
      <c r="L7" s="32" t="s">
        <v>98</v>
      </c>
      <c r="M7" s="32" t="s">
        <v>98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SUM(D10:D11)</f>
        <v>36</v>
      </c>
      <c r="E8" s="33">
        <f>SUM(E10:E11)</f>
        <v>0</v>
      </c>
      <c r="F8" s="33">
        <f>SUM(F10:F11)</f>
        <v>36</v>
      </c>
      <c r="G8" s="15">
        <f t="shared" ref="G8:K8" si="0">SUM(G9:G10)</f>
        <v>0</v>
      </c>
      <c r="H8" s="33">
        <f t="shared" ref="H8:J8" si="1">SUM(H10:H11)</f>
        <v>38</v>
      </c>
      <c r="I8" s="33">
        <f t="shared" si="1"/>
        <v>0</v>
      </c>
      <c r="J8" s="33">
        <f t="shared" si="1"/>
        <v>38</v>
      </c>
      <c r="K8" s="15">
        <f t="shared" si="0"/>
        <v>0</v>
      </c>
      <c r="L8" s="33">
        <f>SUM(L10:L11)</f>
        <v>-2</v>
      </c>
      <c r="M8" s="33">
        <f>SUM(M10:M11)</f>
        <v>-2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79" t="s">
        <v>58</v>
      </c>
      <c r="C10" s="78"/>
      <c r="D10" s="85">
        <v>36</v>
      </c>
      <c r="E10" s="85">
        <v>0</v>
      </c>
      <c r="F10" s="93">
        <f>D10+E10</f>
        <v>36</v>
      </c>
      <c r="G10" s="81"/>
      <c r="H10" s="85">
        <v>38</v>
      </c>
      <c r="I10" s="85">
        <v>0</v>
      </c>
      <c r="J10" s="87">
        <f>H10+I10</f>
        <v>38</v>
      </c>
      <c r="K10" s="81"/>
      <c r="L10" s="88">
        <f>D10-H10</f>
        <v>-2</v>
      </c>
      <c r="M10" s="89">
        <f>F10-J10</f>
        <v>-2</v>
      </c>
      <c r="N10" s="82"/>
    </row>
    <row r="11" spans="1:14" s="17" customFormat="1" ht="15.6" x14ac:dyDescent="0.25">
      <c r="A11" s="23">
        <v>2</v>
      </c>
      <c r="B11" s="79" t="s">
        <v>97</v>
      </c>
      <c r="C11" s="78"/>
      <c r="D11" s="85">
        <v>0</v>
      </c>
      <c r="E11" s="85">
        <v>0</v>
      </c>
      <c r="F11" s="94">
        <f>D11+E11</f>
        <v>0</v>
      </c>
      <c r="G11" s="81"/>
      <c r="H11" s="85">
        <v>0</v>
      </c>
      <c r="I11" s="85">
        <v>0</v>
      </c>
      <c r="J11" s="82">
        <f>H11+I11</f>
        <v>0</v>
      </c>
      <c r="K11" s="81"/>
      <c r="L11" s="83">
        <f>D11-H11</f>
        <v>0</v>
      </c>
      <c r="M11" s="84">
        <f>F11-J11</f>
        <v>0</v>
      </c>
      <c r="N11" s="82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3877645337.0799999</v>
      </c>
      <c r="E13" s="33">
        <f t="shared" ref="E13:F13" si="2">SUM(E14:E48)</f>
        <v>4814678858.7399998</v>
      </c>
      <c r="F13" s="33">
        <f t="shared" si="2"/>
        <v>8692324195.8199997</v>
      </c>
      <c r="H13" s="33">
        <f t="shared" ref="H13:J13" si="3">SUM(H14:H48)</f>
        <v>9838802992.3400002</v>
      </c>
      <c r="I13" s="33">
        <f t="shared" si="3"/>
        <v>-147083618.18000001</v>
      </c>
      <c r="J13" s="33">
        <f t="shared" si="3"/>
        <v>9691719374.1599998</v>
      </c>
      <c r="L13" s="33">
        <f t="shared" ref="L13:M13" si="4">SUM(L14:L48)</f>
        <v>-5961157655.2600002</v>
      </c>
      <c r="M13" s="33">
        <f t="shared" si="4"/>
        <v>-999395178.34000015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5">D16+E16</f>
        <v>0</v>
      </c>
      <c r="H16" s="56">
        <v>229950049.64999989</v>
      </c>
      <c r="I16" s="42">
        <v>0</v>
      </c>
      <c r="J16" s="57">
        <f t="shared" ref="J16:J48" si="6">H16+I16</f>
        <v>229950049.64999989</v>
      </c>
      <c r="L16" s="56">
        <f t="shared" ref="L16:L48" si="7">D16-H16</f>
        <v>-229950049.64999989</v>
      </c>
      <c r="M16" s="45">
        <f t="shared" ref="M16:M48" si="8">F16-J16</f>
        <v>-229950049.64999989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5"/>
        <v>0</v>
      </c>
      <c r="H17" s="56">
        <v>722970977.89000034</v>
      </c>
      <c r="I17" s="42">
        <v>0</v>
      </c>
      <c r="J17" s="57">
        <f t="shared" si="6"/>
        <v>722970977.89000034</v>
      </c>
      <c r="L17" s="56">
        <f t="shared" si="7"/>
        <v>-722970977.89000034</v>
      </c>
      <c r="M17" s="45">
        <f t="shared" si="8"/>
        <v>-722970977.89000034</v>
      </c>
      <c r="N17" s="57" t="s">
        <v>93</v>
      </c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5"/>
        <v>0</v>
      </c>
      <c r="H18" s="42">
        <v>0</v>
      </c>
      <c r="I18" s="42">
        <v>0</v>
      </c>
      <c r="J18" s="57">
        <f t="shared" si="6"/>
        <v>0</v>
      </c>
      <c r="L18" s="56">
        <f t="shared" si="7"/>
        <v>0</v>
      </c>
      <c r="M18" s="45">
        <f t="shared" si="8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2844783748.0799999</v>
      </c>
      <c r="E20" s="42">
        <v>-2444654744.0799999</v>
      </c>
      <c r="F20" s="43">
        <f t="shared" si="5"/>
        <v>400129004</v>
      </c>
      <c r="H20" s="56">
        <v>400129004</v>
      </c>
      <c r="I20" s="42">
        <v>0</v>
      </c>
      <c r="J20" s="57">
        <f t="shared" si="6"/>
        <v>400129004</v>
      </c>
      <c r="L20" s="56">
        <f t="shared" si="7"/>
        <v>2444654744.0799999</v>
      </c>
      <c r="M20" s="45">
        <f t="shared" si="8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1024373549</v>
      </c>
      <c r="E21" s="42">
        <v>3543117436</v>
      </c>
      <c r="F21" s="43">
        <f t="shared" si="5"/>
        <v>4567490985</v>
      </c>
      <c r="H21" s="56">
        <v>4567490985</v>
      </c>
      <c r="I21" s="42">
        <v>0</v>
      </c>
      <c r="J21" s="57">
        <f t="shared" si="6"/>
        <v>4567490985</v>
      </c>
      <c r="L21" s="56">
        <f t="shared" si="7"/>
        <v>-3543117436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5"/>
        <v>0</v>
      </c>
      <c r="H22" s="42">
        <v>0</v>
      </c>
      <c r="I22" s="42">
        <v>0</v>
      </c>
      <c r="J22" s="57">
        <f t="shared" si="6"/>
        <v>0</v>
      </c>
      <c r="L22" s="56">
        <f t="shared" si="7"/>
        <v>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3542149</v>
      </c>
      <c r="F23" s="43">
        <f t="shared" si="5"/>
        <v>3542149</v>
      </c>
      <c r="H23" s="56">
        <v>3542149</v>
      </c>
      <c r="I23" s="42">
        <v>0</v>
      </c>
      <c r="J23" s="57">
        <f t="shared" si="6"/>
        <v>3542149</v>
      </c>
      <c r="L23" s="56">
        <f t="shared" si="7"/>
        <v>-3542149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3492440</v>
      </c>
      <c r="E24" s="42">
        <v>1374757814.8199999</v>
      </c>
      <c r="F24" s="43">
        <f t="shared" si="5"/>
        <v>1378250254.8199999</v>
      </c>
      <c r="H24" s="56">
        <v>1521265273</v>
      </c>
      <c r="I24" s="46">
        <v>-143015018.18000001</v>
      </c>
      <c r="J24" s="57">
        <f t="shared" si="6"/>
        <v>1378250254.8199999</v>
      </c>
      <c r="L24" s="56">
        <f t="shared" si="7"/>
        <v>-1517772833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8568600</v>
      </c>
      <c r="F25" s="43">
        <f t="shared" si="5"/>
        <v>8568600</v>
      </c>
      <c r="H25" s="56">
        <v>17137200</v>
      </c>
      <c r="I25" s="46">
        <v>-8568600</v>
      </c>
      <c r="J25" s="57">
        <f t="shared" si="6"/>
        <v>8568600</v>
      </c>
      <c r="L25" s="56">
        <f t="shared" si="7"/>
        <v>-17137200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1810194450</v>
      </c>
      <c r="F26" s="43">
        <f t="shared" si="5"/>
        <v>1810194450</v>
      </c>
      <c r="H26" s="56">
        <v>1810194450</v>
      </c>
      <c r="I26" s="42">
        <v>0</v>
      </c>
      <c r="J26" s="57">
        <f t="shared" si="6"/>
        <v>1810194450</v>
      </c>
      <c r="L26" s="56">
        <f t="shared" si="7"/>
        <v>-1810194450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5"/>
        <v>0</v>
      </c>
      <c r="H27" s="42">
        <v>0</v>
      </c>
      <c r="I27" s="42">
        <v>0</v>
      </c>
      <c r="J27" s="57">
        <f t="shared" si="6"/>
        <v>0</v>
      </c>
      <c r="L27" s="56">
        <f t="shared" si="7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2">
        <v>0</v>
      </c>
      <c r="E30" s="42">
        <v>72715736</v>
      </c>
      <c r="F30" s="43">
        <f t="shared" si="5"/>
        <v>72715736</v>
      </c>
      <c r="H30" s="56">
        <v>44875896</v>
      </c>
      <c r="I30" s="42">
        <v>0</v>
      </c>
      <c r="J30" s="57">
        <f t="shared" si="6"/>
        <v>44875896</v>
      </c>
      <c r="L30" s="56">
        <f t="shared" si="7"/>
        <v>-44875896</v>
      </c>
      <c r="M30" s="45">
        <f t="shared" si="8"/>
        <v>27839840</v>
      </c>
      <c r="N30" s="57" t="s">
        <v>92</v>
      </c>
    </row>
    <row r="31" spans="1:14" x14ac:dyDescent="0.25">
      <c r="A31" s="23">
        <v>2</v>
      </c>
      <c r="B31" s="11" t="s">
        <v>16</v>
      </c>
      <c r="C31" s="5"/>
      <c r="D31" s="41">
        <v>4995600</v>
      </c>
      <c r="E31" s="42">
        <v>11980121</v>
      </c>
      <c r="F31" s="43">
        <f t="shared" si="5"/>
        <v>16975721</v>
      </c>
      <c r="H31" s="56">
        <v>18432721</v>
      </c>
      <c r="I31" s="42">
        <v>0</v>
      </c>
      <c r="J31" s="57">
        <f t="shared" si="6"/>
        <v>18432721</v>
      </c>
      <c r="L31" s="56">
        <f t="shared" si="7"/>
        <v>-13437121</v>
      </c>
      <c r="M31" s="45">
        <f t="shared" si="8"/>
        <v>-1457000</v>
      </c>
      <c r="N31" s="57" t="s">
        <v>93</v>
      </c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3000</v>
      </c>
      <c r="F32" s="43">
        <f t="shared" si="5"/>
        <v>3000</v>
      </c>
      <c r="H32" s="56">
        <v>5000</v>
      </c>
      <c r="I32" s="42">
        <v>0</v>
      </c>
      <c r="J32" s="57">
        <f t="shared" si="6"/>
        <v>5000</v>
      </c>
      <c r="L32" s="56">
        <f t="shared" si="7"/>
        <v>-5000</v>
      </c>
      <c r="M32" s="45">
        <f t="shared" si="8"/>
        <v>-2000</v>
      </c>
      <c r="N32" s="57" t="s">
        <v>93</v>
      </c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5"/>
        <v>0</v>
      </c>
      <c r="H34" s="42">
        <v>0</v>
      </c>
      <c r="I34" s="46"/>
      <c r="J34" s="57">
        <f t="shared" si="6"/>
        <v>0</v>
      </c>
      <c r="L34" s="56">
        <f t="shared" si="7"/>
        <v>0</v>
      </c>
      <c r="M34" s="45">
        <f t="shared" si="8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2">
        <v>0</v>
      </c>
      <c r="E36" s="42">
        <v>0</v>
      </c>
      <c r="F36" s="43">
        <f t="shared" si="5"/>
        <v>0</v>
      </c>
      <c r="H36" s="56">
        <v>72854990.799999997</v>
      </c>
      <c r="I36" s="42">
        <v>0</v>
      </c>
      <c r="J36" s="57">
        <f t="shared" si="6"/>
        <v>72854990.799999997</v>
      </c>
      <c r="L36" s="56">
        <f t="shared" si="7"/>
        <v>-72854990.799999997</v>
      </c>
      <c r="M36" s="45">
        <f t="shared" si="8"/>
        <v>-72854990.799999997</v>
      </c>
      <c r="N36" s="57" t="s">
        <v>93</v>
      </c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5"/>
        <v>0</v>
      </c>
      <c r="H37" s="42">
        <v>0</v>
      </c>
      <c r="I37" s="42">
        <v>0</v>
      </c>
      <c r="J37" s="57">
        <f t="shared" si="6"/>
        <v>0</v>
      </c>
      <c r="L37" s="56">
        <f t="shared" si="7"/>
        <v>0</v>
      </c>
      <c r="M37" s="45">
        <f t="shared" si="8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2">
        <v>0</v>
      </c>
      <c r="E40" s="42">
        <v>429954296</v>
      </c>
      <c r="F40" s="43">
        <f t="shared" si="5"/>
        <v>429954296</v>
      </c>
      <c r="H40" s="56">
        <v>429954296</v>
      </c>
      <c r="I40" s="42">
        <v>0</v>
      </c>
      <c r="J40" s="57">
        <f t="shared" si="6"/>
        <v>429954296</v>
      </c>
      <c r="L40" s="56">
        <f t="shared" si="7"/>
        <v>-429954296</v>
      </c>
      <c r="M40" s="45">
        <f t="shared" si="8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5"/>
        <v>0</v>
      </c>
      <c r="H41" s="42">
        <v>0</v>
      </c>
      <c r="I41" s="42">
        <v>0</v>
      </c>
      <c r="J41" s="57">
        <f t="shared" si="6"/>
        <v>0</v>
      </c>
      <c r="L41" s="56">
        <f t="shared" si="7"/>
        <v>0</v>
      </c>
      <c r="M41" s="45">
        <f t="shared" si="8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5"/>
        <v>0</v>
      </c>
      <c r="H42" s="42">
        <v>0</v>
      </c>
      <c r="I42" s="42">
        <v>0</v>
      </c>
      <c r="J42" s="57">
        <f t="shared" si="6"/>
        <v>0</v>
      </c>
      <c r="L42" s="56">
        <f t="shared" si="7"/>
        <v>0</v>
      </c>
      <c r="M42" s="45">
        <f t="shared" si="8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5"/>
        <v>0</v>
      </c>
      <c r="H43" s="42">
        <v>0</v>
      </c>
      <c r="I43" s="42">
        <v>0</v>
      </c>
      <c r="J43" s="57">
        <f t="shared" si="6"/>
        <v>0</v>
      </c>
      <c r="L43" s="56">
        <f t="shared" si="7"/>
        <v>0</v>
      </c>
      <c r="M43" s="45">
        <f t="shared" si="8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5"/>
        <v>0</v>
      </c>
      <c r="H44" s="42">
        <v>0</v>
      </c>
      <c r="I44" s="42">
        <v>0</v>
      </c>
      <c r="J44" s="57">
        <f t="shared" si="6"/>
        <v>0</v>
      </c>
      <c r="L44" s="56">
        <f t="shared" si="7"/>
        <v>0</v>
      </c>
      <c r="M44" s="45">
        <f t="shared" si="8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5"/>
        <v>0</v>
      </c>
      <c r="H45" s="42">
        <v>0</v>
      </c>
      <c r="I45" s="42">
        <v>0</v>
      </c>
      <c r="J45" s="57">
        <f t="shared" si="6"/>
        <v>0</v>
      </c>
      <c r="L45" s="56">
        <f t="shared" si="7"/>
        <v>0</v>
      </c>
      <c r="M45" s="45">
        <f t="shared" si="8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4500000</v>
      </c>
      <c r="F47" s="43">
        <f t="shared" si="5"/>
        <v>4500000</v>
      </c>
      <c r="H47" s="42">
        <v>0</v>
      </c>
      <c r="I47" s="46">
        <v>4500000</v>
      </c>
      <c r="J47" s="57">
        <f t="shared" si="6"/>
        <v>4500000</v>
      </c>
      <c r="L47" s="56">
        <f t="shared" si="7"/>
        <v>0</v>
      </c>
      <c r="M47" s="45">
        <f t="shared" si="8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5"/>
        <v>0</v>
      </c>
      <c r="H48" s="42">
        <v>0</v>
      </c>
      <c r="I48" s="42">
        <v>0</v>
      </c>
      <c r="J48" s="57">
        <f t="shared" si="6"/>
        <v>0</v>
      </c>
      <c r="L48" s="56">
        <f t="shared" si="7"/>
        <v>0</v>
      </c>
      <c r="M48" s="45">
        <f t="shared" si="8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57661500</v>
      </c>
      <c r="E49" s="44">
        <f t="shared" ref="E49:M49" si="9">SUM(E50:E56)</f>
        <v>0</v>
      </c>
      <c r="F49" s="44">
        <f t="shared" si="9"/>
        <v>57661500</v>
      </c>
      <c r="G49" s="25">
        <f t="shared" si="9"/>
        <v>0</v>
      </c>
      <c r="H49" s="44">
        <f t="shared" si="9"/>
        <v>0</v>
      </c>
      <c r="I49" s="44">
        <f t="shared" si="9"/>
        <v>0</v>
      </c>
      <c r="J49" s="44">
        <f t="shared" si="9"/>
        <v>0</v>
      </c>
      <c r="K49" s="25">
        <f t="shared" si="9"/>
        <v>0</v>
      </c>
      <c r="L49" s="44">
        <f t="shared" si="9"/>
        <v>57661500</v>
      </c>
      <c r="M49" s="44">
        <f t="shared" si="9"/>
        <v>57661500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1">
        <v>8478400</v>
      </c>
      <c r="E51" s="42">
        <v>0</v>
      </c>
      <c r="F51" s="43">
        <v>8478400</v>
      </c>
      <c r="H51" s="56"/>
      <c r="I51" s="42">
        <v>0</v>
      </c>
      <c r="J51" s="57">
        <f t="shared" ref="J51:J56" si="10">H51+I51</f>
        <v>0</v>
      </c>
      <c r="L51" s="56">
        <f t="shared" ref="L51" si="11">D51-H51</f>
        <v>8478400</v>
      </c>
      <c r="M51" s="45">
        <f t="shared" ref="M51" si="12">F51-J51</f>
        <v>8478400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ref="F53" si="13">D53+E53</f>
        <v>0</v>
      </c>
      <c r="H53" s="42">
        <v>0</v>
      </c>
      <c r="I53" s="42">
        <v>0</v>
      </c>
      <c r="J53" s="57">
        <f t="shared" si="10"/>
        <v>0</v>
      </c>
      <c r="L53" s="56">
        <f t="shared" ref="L53" si="14">D53-H53</f>
        <v>0</v>
      </c>
      <c r="M53" s="45">
        <f t="shared" ref="M53" si="15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/>
      <c r="F55" s="43">
        <f t="shared" ref="F55" si="16">D55+E55</f>
        <v>0</v>
      </c>
      <c r="H55" s="42">
        <v>0</v>
      </c>
      <c r="I55" s="42">
        <v>0</v>
      </c>
      <c r="J55" s="57">
        <f t="shared" si="10"/>
        <v>0</v>
      </c>
      <c r="L55" s="56">
        <f t="shared" ref="L55:L56" si="17">D55-H55</f>
        <v>0</v>
      </c>
      <c r="M55" s="45">
        <f t="shared" ref="M55:M56" si="18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49183100</v>
      </c>
      <c r="E56" s="42">
        <v>0</v>
      </c>
      <c r="F56" s="43">
        <v>49183100</v>
      </c>
      <c r="H56" s="42">
        <v>0</v>
      </c>
      <c r="I56" s="42">
        <v>0</v>
      </c>
      <c r="J56" s="57">
        <f t="shared" si="10"/>
        <v>0</v>
      </c>
      <c r="L56" s="56">
        <f t="shared" si="17"/>
        <v>49183100</v>
      </c>
      <c r="M56" s="45">
        <f t="shared" si="18"/>
        <v>49183100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24.19921875" style="27" bestFit="1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74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41.4" x14ac:dyDescent="0.25">
      <c r="A7" s="97"/>
      <c r="B7" s="96"/>
      <c r="C7" s="2"/>
      <c r="E7" s="95" t="s">
        <v>103</v>
      </c>
      <c r="F7" s="95" t="s">
        <v>103</v>
      </c>
      <c r="H7" s="95" t="s">
        <v>103</v>
      </c>
      <c r="I7" s="95" t="s">
        <v>103</v>
      </c>
      <c r="J7" s="95" t="s">
        <v>103</v>
      </c>
      <c r="L7" s="95" t="s">
        <v>103</v>
      </c>
      <c r="M7" s="95" t="s">
        <v>103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2380</v>
      </c>
      <c r="E8" s="34">
        <f t="shared" ref="E8:M8" si="0">SUM(E9:E10)</f>
        <v>0</v>
      </c>
      <c r="F8" s="35">
        <f t="shared" si="0"/>
        <v>2380</v>
      </c>
      <c r="G8" s="15">
        <f t="shared" si="0"/>
        <v>0</v>
      </c>
      <c r="H8" s="50">
        <f t="shared" si="0"/>
        <v>2380</v>
      </c>
      <c r="I8" s="51">
        <f t="shared" si="0"/>
        <v>0</v>
      </c>
      <c r="J8" s="52">
        <f t="shared" si="0"/>
        <v>2380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2380</v>
      </c>
      <c r="E10" s="43">
        <v>0</v>
      </c>
      <c r="F10" s="39">
        <f>D10+E10</f>
        <v>2380</v>
      </c>
      <c r="H10" s="43">
        <v>2380</v>
      </c>
      <c r="I10" s="43">
        <v>0</v>
      </c>
      <c r="J10" s="55">
        <f>H10+I10</f>
        <v>2380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1249</v>
      </c>
      <c r="E11" s="43">
        <v>0</v>
      </c>
      <c r="F11" s="39">
        <f>D11+E11</f>
        <v>1249</v>
      </c>
      <c r="H11" s="43">
        <v>203</v>
      </c>
      <c r="I11" s="43">
        <v>0</v>
      </c>
      <c r="J11" s="55">
        <f>H11+I11</f>
        <v>203</v>
      </c>
      <c r="L11" s="53">
        <f>D11-H11</f>
        <v>1046</v>
      </c>
      <c r="M11" s="54">
        <f>F11-J11</f>
        <v>1046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1233584764.3800001</v>
      </c>
      <c r="E13" s="33">
        <f t="shared" ref="E13:F13" si="1">SUM(E14:E48)</f>
        <v>-519929679.66999996</v>
      </c>
      <c r="F13" s="33">
        <f t="shared" si="1"/>
        <v>713655084.71000004</v>
      </c>
      <c r="H13" s="33">
        <f t="shared" ref="H13:J13" si="2">SUM(H14:H48)</f>
        <v>1631021173.8299999</v>
      </c>
      <c r="I13" s="33">
        <f t="shared" si="2"/>
        <v>-1258941379.5</v>
      </c>
      <c r="J13" s="33">
        <f t="shared" si="2"/>
        <v>372079794.33000004</v>
      </c>
      <c r="L13" s="33">
        <f t="shared" ref="L13:M13" si="3">SUM(L14:L48)</f>
        <v>-397436409.45000005</v>
      </c>
      <c r="M13" s="33">
        <f t="shared" si="3"/>
        <v>341575290.38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287376820</v>
      </c>
      <c r="E16" s="42">
        <v>-210661343.38</v>
      </c>
      <c r="F16" s="43">
        <f t="shared" ref="F16:F48" si="4">D16+E16</f>
        <v>76715476.620000005</v>
      </c>
      <c r="H16" s="56">
        <v>75397915.619999975</v>
      </c>
      <c r="I16" s="43">
        <v>0</v>
      </c>
      <c r="J16" s="57">
        <f t="shared" ref="J16:J48" si="5">H16+I16</f>
        <v>75397915.619999975</v>
      </c>
      <c r="L16" s="56">
        <f t="shared" ref="L16:L48" si="6">D16-H16</f>
        <v>211978904.38000003</v>
      </c>
      <c r="M16" s="45">
        <f t="shared" ref="M16:M48" si="7">F16-J16</f>
        <v>1317561.0000000298</v>
      </c>
      <c r="N16" s="57" t="s">
        <v>95</v>
      </c>
    </row>
    <row r="17" spans="1:14" ht="26.7" customHeight="1" x14ac:dyDescent="0.25">
      <c r="A17" s="23">
        <v>2</v>
      </c>
      <c r="B17" s="11" t="s">
        <v>5</v>
      </c>
      <c r="C17" s="4"/>
      <c r="D17" s="41">
        <v>523307445</v>
      </c>
      <c r="E17" s="42">
        <v>-309272336.28999996</v>
      </c>
      <c r="F17" s="43">
        <f t="shared" si="4"/>
        <v>214035108.71000004</v>
      </c>
      <c r="H17" s="56">
        <v>212160378.71000007</v>
      </c>
      <c r="I17" s="43">
        <v>0</v>
      </c>
      <c r="J17" s="57">
        <f t="shared" si="5"/>
        <v>212160378.71000007</v>
      </c>
      <c r="L17" s="56">
        <f t="shared" si="6"/>
        <v>311147066.28999996</v>
      </c>
      <c r="M17" s="45">
        <f t="shared" si="7"/>
        <v>1874729.9999999702</v>
      </c>
      <c r="N17" s="57" t="s">
        <v>95</v>
      </c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3">
        <v>0</v>
      </c>
      <c r="E20" s="43">
        <v>0</v>
      </c>
      <c r="F20" s="43">
        <f t="shared" si="4"/>
        <v>0</v>
      </c>
      <c r="H20" s="43">
        <v>0</v>
      </c>
      <c r="I20" s="43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3">
        <v>0</v>
      </c>
      <c r="F21" s="43">
        <f t="shared" si="4"/>
        <v>0</v>
      </c>
      <c r="H21" s="43">
        <v>0</v>
      </c>
      <c r="I21" s="43">
        <v>0</v>
      </c>
      <c r="J21" s="57">
        <f t="shared" si="5"/>
        <v>0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1288120</v>
      </c>
      <c r="E22" s="43">
        <v>0</v>
      </c>
      <c r="F22" s="43">
        <f t="shared" si="4"/>
        <v>1288120</v>
      </c>
      <c r="H22" s="43">
        <v>0</v>
      </c>
      <c r="I22" s="43">
        <v>0</v>
      </c>
      <c r="J22" s="57">
        <f t="shared" si="5"/>
        <v>0</v>
      </c>
      <c r="L22" s="56">
        <f t="shared" si="6"/>
        <v>1288120</v>
      </c>
      <c r="M22" s="45">
        <f t="shared" si="7"/>
        <v>1288120</v>
      </c>
      <c r="N22" s="57" t="s">
        <v>95</v>
      </c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307728657.38</v>
      </c>
      <c r="E24" s="43">
        <v>0</v>
      </c>
      <c r="F24" s="43">
        <f t="shared" si="4"/>
        <v>307728657.38</v>
      </c>
      <c r="H24" s="43">
        <v>0</v>
      </c>
      <c r="I24" s="43">
        <v>0</v>
      </c>
      <c r="J24" s="57">
        <f t="shared" si="5"/>
        <v>0</v>
      </c>
      <c r="L24" s="56">
        <f t="shared" si="6"/>
        <v>307728657.38</v>
      </c>
      <c r="M24" s="45">
        <f t="shared" si="7"/>
        <v>307728657.38</v>
      </c>
      <c r="N24" s="57" t="s">
        <v>95</v>
      </c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29366222</v>
      </c>
      <c r="E27" s="43">
        <v>0</v>
      </c>
      <c r="F27" s="43">
        <f t="shared" si="4"/>
        <v>29366222</v>
      </c>
      <c r="H27" s="43">
        <v>0</v>
      </c>
      <c r="I27" s="43">
        <v>0</v>
      </c>
      <c r="J27" s="57">
        <f t="shared" si="5"/>
        <v>0</v>
      </c>
      <c r="L27" s="56">
        <f t="shared" si="6"/>
        <v>29366222</v>
      </c>
      <c r="M27" s="45">
        <f t="shared" si="7"/>
        <v>29366222</v>
      </c>
      <c r="N27" s="57" t="s">
        <v>95</v>
      </c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3">
        <v>0</v>
      </c>
      <c r="F30" s="43">
        <f t="shared" si="4"/>
        <v>0</v>
      </c>
      <c r="H30" s="56">
        <v>1258941379.5</v>
      </c>
      <c r="I30" s="46">
        <v>-1258941379.5</v>
      </c>
      <c r="J30" s="57">
        <f t="shared" si="5"/>
        <v>0</v>
      </c>
      <c r="L30" s="56">
        <f t="shared" si="6"/>
        <v>-1258941379.5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84517500</v>
      </c>
      <c r="E31" s="42"/>
      <c r="F31" s="43">
        <f t="shared" si="4"/>
        <v>84517500</v>
      </c>
      <c r="H31" s="56">
        <v>84517500</v>
      </c>
      <c r="I31" s="43">
        <v>0</v>
      </c>
      <c r="J31" s="57">
        <f t="shared" si="5"/>
        <v>84517500</v>
      </c>
      <c r="L31" s="56">
        <f t="shared" si="6"/>
        <v>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2">
        <v>4000</v>
      </c>
      <c r="F32" s="43">
        <f t="shared" si="4"/>
        <v>4000</v>
      </c>
      <c r="H32" s="56">
        <v>4000</v>
      </c>
      <c r="I32" s="43">
        <v>0</v>
      </c>
      <c r="J32" s="57">
        <f t="shared" si="5"/>
        <v>4000</v>
      </c>
      <c r="L32" s="56">
        <f t="shared" si="6"/>
        <v>-4000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4"/>
        <v>0</v>
      </c>
      <c r="H40" s="43">
        <v>0</v>
      </c>
      <c r="I40" s="43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43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915948901</v>
      </c>
      <c r="E49" s="44">
        <f t="shared" ref="E49:M49" si="8">SUM(E50:E56)</f>
        <v>0</v>
      </c>
      <c r="F49" s="44">
        <f t="shared" si="8"/>
        <v>915948901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915948901</v>
      </c>
      <c r="M49" s="44">
        <f t="shared" si="8"/>
        <v>915948901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" si="9">D51+E51</f>
        <v>0</v>
      </c>
      <c r="H51" s="43">
        <v>0</v>
      </c>
      <c r="I51" s="43">
        <v>0</v>
      </c>
      <c r="J51" s="57">
        <f t="shared" ref="J51:J56" si="10">H51+I51</f>
        <v>0</v>
      </c>
      <c r="L51" s="56">
        <f t="shared" ref="L51" si="11">D51-H51</f>
        <v>0</v>
      </c>
      <c r="M51" s="45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ref="F53" si="13">D53+E53</f>
        <v>0</v>
      </c>
      <c r="H53" s="43">
        <v>0</v>
      </c>
      <c r="I53" s="43">
        <v>0</v>
      </c>
      <c r="J53" s="57">
        <f t="shared" si="10"/>
        <v>0</v>
      </c>
      <c r="L53" s="56">
        <f t="shared" ref="L53" si="14">D53-H53</f>
        <v>0</v>
      </c>
      <c r="M53" s="45">
        <f t="shared" ref="M53" si="15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1">
        <v>915948901</v>
      </c>
      <c r="E55" s="42">
        <v>0</v>
      </c>
      <c r="F55" s="43">
        <v>915948901</v>
      </c>
      <c r="H55" s="43">
        <v>0</v>
      </c>
      <c r="I55" s="43">
        <v>0</v>
      </c>
      <c r="J55" s="57">
        <f t="shared" si="10"/>
        <v>0</v>
      </c>
      <c r="L55" s="56">
        <f t="shared" ref="L55:L56" si="16">D55-H55</f>
        <v>915948901</v>
      </c>
      <c r="M55" s="45">
        <f t="shared" ref="M55:M56" si="17">F55-J55</f>
        <v>915948901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ref="F56" si="18">D56+E56</f>
        <v>0</v>
      </c>
      <c r="H56" s="43">
        <v>0</v>
      </c>
      <c r="I56" s="43">
        <v>0</v>
      </c>
      <c r="J56" s="57">
        <f t="shared" si="10"/>
        <v>0</v>
      </c>
      <c r="L56" s="56">
        <f t="shared" si="16"/>
        <v>0</v>
      </c>
      <c r="M56" s="45">
        <f t="shared" si="17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296875" style="27" customWidth="1"/>
    <col min="7" max="7" width="2.69921875" customWidth="1"/>
    <col min="8" max="8" width="18.69921875" style="27" customWidth="1"/>
    <col min="9" max="9" width="19.6992187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75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27.6" x14ac:dyDescent="0.25">
      <c r="A7" s="97"/>
      <c r="B7" s="96"/>
      <c r="C7" s="2"/>
      <c r="D7" s="95" t="s">
        <v>103</v>
      </c>
      <c r="E7" s="95" t="s">
        <v>103</v>
      </c>
      <c r="F7" s="95" t="s">
        <v>103</v>
      </c>
      <c r="H7" s="95" t="s">
        <v>103</v>
      </c>
      <c r="I7" s="95" t="s">
        <v>103</v>
      </c>
      <c r="J7" s="95" t="s">
        <v>103</v>
      </c>
      <c r="L7" s="95" t="s">
        <v>103</v>
      </c>
      <c r="M7" s="95" t="s">
        <v>103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" x14ac:dyDescent="0.25">
      <c r="A10" s="23">
        <v>1</v>
      </c>
      <c r="B10" s="11" t="s">
        <v>58</v>
      </c>
      <c r="C10" s="2"/>
      <c r="D10" s="80">
        <v>0</v>
      </c>
      <c r="E10" s="80">
        <v>0</v>
      </c>
      <c r="F10" s="93">
        <f>D10+E10</f>
        <v>0</v>
      </c>
      <c r="G10" s="81"/>
      <c r="H10" s="80">
        <v>0</v>
      </c>
      <c r="I10" s="80">
        <v>0</v>
      </c>
      <c r="J10" s="87">
        <f>H10+I10</f>
        <v>0</v>
      </c>
      <c r="K10" s="81"/>
      <c r="L10" s="88">
        <f>D10-H10</f>
        <v>0</v>
      </c>
      <c r="M10" s="89">
        <f>F10-J10</f>
        <v>0</v>
      </c>
      <c r="N10" s="87"/>
    </row>
    <row r="11" spans="1:14" s="17" customFormat="1" ht="15" x14ac:dyDescent="0.25">
      <c r="A11" s="23">
        <v>2</v>
      </c>
      <c r="B11" s="11" t="s">
        <v>97</v>
      </c>
      <c r="C11" s="2"/>
      <c r="D11" s="80">
        <v>2196</v>
      </c>
      <c r="E11" s="80">
        <v>0</v>
      </c>
      <c r="F11" s="93">
        <f>D11+E11</f>
        <v>2196</v>
      </c>
      <c r="G11" s="81"/>
      <c r="H11" s="80">
        <v>814</v>
      </c>
      <c r="I11" s="80">
        <v>1382</v>
      </c>
      <c r="J11" s="87">
        <f>H11+I11</f>
        <v>2196</v>
      </c>
      <c r="K11" s="81"/>
      <c r="L11" s="88">
        <f>D11-H11</f>
        <v>1382</v>
      </c>
      <c r="M11" s="89">
        <f>F11-J11</f>
        <v>0</v>
      </c>
      <c r="N11" s="87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4885866362.6370001</v>
      </c>
      <c r="E13" s="33">
        <f t="shared" ref="E13:F13" si="1">SUM(E14:E48)</f>
        <v>2205604237</v>
      </c>
      <c r="F13" s="33">
        <f t="shared" si="1"/>
        <v>7091470599.6370001</v>
      </c>
      <c r="H13" s="33">
        <f t="shared" ref="H13:J13" si="2">SUM(H14:H48)</f>
        <v>10157194519.730005</v>
      </c>
      <c r="I13" s="33">
        <f t="shared" si="2"/>
        <v>-4739084283.7600002</v>
      </c>
      <c r="J13" s="33">
        <f t="shared" si="2"/>
        <v>5418110235.970005</v>
      </c>
      <c r="L13" s="33">
        <f>SUM(L14:L48)</f>
        <v>-5271328157.0930061</v>
      </c>
      <c r="M13" s="33">
        <f t="shared" ref="M13" si="3">SUM(M14:M48)</f>
        <v>1673360363.666995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922538987.68999994</v>
      </c>
      <c r="E16" s="41">
        <v>0</v>
      </c>
      <c r="F16" s="43">
        <f t="shared" ref="F16:F48" si="4">D16+E16</f>
        <v>922538987.68999994</v>
      </c>
      <c r="H16" s="56">
        <v>927930904.94000065</v>
      </c>
      <c r="I16" s="41">
        <v>0</v>
      </c>
      <c r="J16" s="57">
        <f t="shared" ref="J16:J48" si="5">H16+I16</f>
        <v>927930904.94000065</v>
      </c>
      <c r="L16" s="56">
        <f t="shared" ref="L16:L48" si="6">D16-H16</f>
        <v>-5391917.2500007153</v>
      </c>
      <c r="M16" s="45">
        <f t="shared" ref="M16:M48" si="7">F16-J16</f>
        <v>-5391917.2500007153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1">
        <v>2205602237</v>
      </c>
      <c r="E17" s="41">
        <v>0</v>
      </c>
      <c r="F17" s="43">
        <f t="shared" si="4"/>
        <v>2205602237</v>
      </c>
      <c r="H17" s="56">
        <v>2209834194.0300045</v>
      </c>
      <c r="I17" s="41">
        <v>0</v>
      </c>
      <c r="J17" s="57">
        <f t="shared" si="5"/>
        <v>2209834194.0300045</v>
      </c>
      <c r="L17" s="56">
        <f t="shared" si="6"/>
        <v>-4231957.0300045013</v>
      </c>
      <c r="M17" s="45">
        <f t="shared" si="7"/>
        <v>-4231957.0300045013</v>
      </c>
      <c r="N17" s="57" t="s">
        <v>93</v>
      </c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1">
        <v>0</v>
      </c>
      <c r="F18" s="43">
        <f t="shared" si="4"/>
        <v>0</v>
      </c>
      <c r="H18" s="41">
        <v>0</v>
      </c>
      <c r="I18" s="41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/>
      <c r="E20" s="42"/>
      <c r="F20" s="43">
        <f t="shared" si="4"/>
        <v>0</v>
      </c>
      <c r="H20" s="41">
        <v>0</v>
      </c>
      <c r="I20" s="41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6460000</v>
      </c>
      <c r="E21" s="42">
        <v>2205602237</v>
      </c>
      <c r="F21" s="43">
        <f t="shared" si="4"/>
        <v>2212062237</v>
      </c>
      <c r="H21" s="56">
        <v>2212062237</v>
      </c>
      <c r="I21" s="41">
        <v>0</v>
      </c>
      <c r="J21" s="57">
        <f t="shared" si="5"/>
        <v>2212062237</v>
      </c>
      <c r="L21" s="56">
        <f t="shared" si="6"/>
        <v>-2205602237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0</v>
      </c>
      <c r="E22" s="41">
        <v>0</v>
      </c>
      <c r="F22" s="43">
        <f t="shared" si="4"/>
        <v>0</v>
      </c>
      <c r="H22" s="41">
        <v>0</v>
      </c>
      <c r="I22" s="41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1">
        <v>0</v>
      </c>
      <c r="F23" s="43">
        <f t="shared" si="4"/>
        <v>0</v>
      </c>
      <c r="H23" s="41">
        <v>0</v>
      </c>
      <c r="I23" s="41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883326284.13200009</v>
      </c>
      <c r="E24" s="41">
        <v>0</v>
      </c>
      <c r="F24" s="43">
        <f t="shared" si="4"/>
        <v>883326284.13200009</v>
      </c>
      <c r="H24" s="41">
        <v>0</v>
      </c>
      <c r="I24" s="41">
        <v>0</v>
      </c>
      <c r="J24" s="57">
        <f t="shared" si="5"/>
        <v>0</v>
      </c>
      <c r="L24" s="56">
        <f t="shared" si="6"/>
        <v>883326284.13200009</v>
      </c>
      <c r="M24" s="45">
        <f t="shared" si="7"/>
        <v>883326284.13200009</v>
      </c>
      <c r="N24" s="57" t="s">
        <v>95</v>
      </c>
    </row>
    <row r="25" spans="1:14" x14ac:dyDescent="0.25">
      <c r="A25" s="23">
        <v>6</v>
      </c>
      <c r="B25" s="12" t="s">
        <v>12</v>
      </c>
      <c r="C25" s="7"/>
      <c r="D25" s="41">
        <v>247991982.41500002</v>
      </c>
      <c r="E25" s="41">
        <v>0</v>
      </c>
      <c r="F25" s="43">
        <f t="shared" si="4"/>
        <v>247991982.41500002</v>
      </c>
      <c r="H25" s="41">
        <v>0</v>
      </c>
      <c r="I25" s="41">
        <v>0</v>
      </c>
      <c r="J25" s="57">
        <f t="shared" si="5"/>
        <v>0</v>
      </c>
      <c r="L25" s="56">
        <f t="shared" si="6"/>
        <v>247991982.41500002</v>
      </c>
      <c r="M25" s="45">
        <f t="shared" si="7"/>
        <v>247991982.41500002</v>
      </c>
      <c r="N25" s="57" t="s">
        <v>95</v>
      </c>
    </row>
    <row r="26" spans="1:14" x14ac:dyDescent="0.25">
      <c r="A26" s="23">
        <v>7</v>
      </c>
      <c r="B26" s="12" t="s">
        <v>13</v>
      </c>
      <c r="C26" s="8"/>
      <c r="D26" s="41">
        <v>0</v>
      </c>
      <c r="E26" s="41">
        <v>0</v>
      </c>
      <c r="F26" s="43">
        <f t="shared" si="4"/>
        <v>0</v>
      </c>
      <c r="H26" s="41">
        <v>0</v>
      </c>
      <c r="I26" s="41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551665971.39999998</v>
      </c>
      <c r="E27" s="41">
        <v>0</v>
      </c>
      <c r="F27" s="43">
        <f t="shared" si="4"/>
        <v>551665971.39999998</v>
      </c>
      <c r="H27" s="41">
        <v>0</v>
      </c>
      <c r="I27" s="41">
        <v>0</v>
      </c>
      <c r="J27" s="57">
        <f t="shared" si="5"/>
        <v>0</v>
      </c>
      <c r="L27" s="56">
        <f t="shared" si="6"/>
        <v>551665971.39999998</v>
      </c>
      <c r="M27" s="45">
        <f t="shared" si="7"/>
        <v>551665971.39999998</v>
      </c>
      <c r="N27" s="57" t="s">
        <v>95</v>
      </c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0</v>
      </c>
      <c r="E30" s="41">
        <v>0</v>
      </c>
      <c r="F30" s="43">
        <f t="shared" si="4"/>
        <v>0</v>
      </c>
      <c r="H30" s="56">
        <v>4739084283.7600002</v>
      </c>
      <c r="I30" s="46">
        <v>-4739084283.7600002</v>
      </c>
      <c r="J30" s="57">
        <f t="shared" si="5"/>
        <v>0</v>
      </c>
      <c r="L30" s="63">
        <f t="shared" si="6"/>
        <v>-4739084283.7600002</v>
      </c>
      <c r="M30" s="45">
        <f t="shared" si="7"/>
        <v>0</v>
      </c>
      <c r="N30" s="57" t="s">
        <v>93</v>
      </c>
    </row>
    <row r="31" spans="1:14" x14ac:dyDescent="0.25">
      <c r="A31" s="23">
        <v>2</v>
      </c>
      <c r="B31" s="11" t="s">
        <v>16</v>
      </c>
      <c r="C31" s="5"/>
      <c r="D31" s="41">
        <v>68280900</v>
      </c>
      <c r="E31" s="42"/>
      <c r="F31" s="43">
        <f t="shared" si="4"/>
        <v>68280900</v>
      </c>
      <c r="H31" s="56">
        <v>68280900</v>
      </c>
      <c r="I31" s="41">
        <v>0</v>
      </c>
      <c r="J31" s="57">
        <f t="shared" si="5"/>
        <v>68280900</v>
      </c>
      <c r="L31" s="56">
        <f t="shared" si="6"/>
        <v>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2000</v>
      </c>
      <c r="F32" s="43">
        <f t="shared" si="4"/>
        <v>2000</v>
      </c>
      <c r="H32" s="56">
        <v>2000</v>
      </c>
      <c r="I32" s="41">
        <v>0</v>
      </c>
      <c r="J32" s="57">
        <f t="shared" si="5"/>
        <v>2000</v>
      </c>
      <c r="L32" s="56">
        <f t="shared" si="6"/>
        <v>-2000</v>
      </c>
      <c r="M32" s="45">
        <f t="shared" si="7"/>
        <v>0</v>
      </c>
      <c r="N32" s="57" t="s">
        <v>93</v>
      </c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1">
        <v>0</v>
      </c>
      <c r="F34" s="43">
        <f t="shared" si="4"/>
        <v>0</v>
      </c>
      <c r="H34" s="41">
        <v>0</v>
      </c>
      <c r="I34" s="41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0</v>
      </c>
      <c r="E36" s="41">
        <v>0</v>
      </c>
      <c r="F36" s="43">
        <f t="shared" si="4"/>
        <v>0</v>
      </c>
      <c r="H36" s="41">
        <v>0</v>
      </c>
      <c r="I36" s="41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1">
        <v>0</v>
      </c>
      <c r="F37" s="43">
        <f t="shared" si="4"/>
        <v>0</v>
      </c>
      <c r="H37" s="41">
        <v>0</v>
      </c>
      <c r="I37" s="41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0</v>
      </c>
      <c r="E40" s="41">
        <v>0</v>
      </c>
      <c r="F40" s="43">
        <f t="shared" si="4"/>
        <v>0</v>
      </c>
      <c r="H40" s="41">
        <v>0</v>
      </c>
      <c r="I40" s="41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0</v>
      </c>
      <c r="E41" s="41">
        <v>0</v>
      </c>
      <c r="F41" s="43">
        <f t="shared" si="4"/>
        <v>0</v>
      </c>
      <c r="H41" s="41">
        <v>0</v>
      </c>
      <c r="I41" s="41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1">
        <v>0</v>
      </c>
      <c r="F42" s="43">
        <f t="shared" si="4"/>
        <v>0</v>
      </c>
      <c r="H42" s="41">
        <v>0</v>
      </c>
      <c r="I42" s="41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1">
        <v>0</v>
      </c>
      <c r="F43" s="43">
        <f t="shared" si="4"/>
        <v>0</v>
      </c>
      <c r="H43" s="41">
        <v>0</v>
      </c>
      <c r="I43" s="41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1">
        <v>0</v>
      </c>
      <c r="F44" s="43">
        <f t="shared" si="4"/>
        <v>0</v>
      </c>
      <c r="H44" s="41">
        <v>0</v>
      </c>
      <c r="I44" s="41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1">
        <v>0</v>
      </c>
      <c r="F45" s="43">
        <f t="shared" si="4"/>
        <v>0</v>
      </c>
      <c r="H45" s="41">
        <v>0</v>
      </c>
      <c r="I45" s="41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1">
        <v>0</v>
      </c>
      <c r="F47" s="43">
        <f t="shared" si="4"/>
        <v>0</v>
      </c>
      <c r="H47" s="41">
        <v>0</v>
      </c>
      <c r="I47" s="41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1">
        <v>0</v>
      </c>
      <c r="F48" s="43">
        <f t="shared" si="4"/>
        <v>0</v>
      </c>
      <c r="H48" s="41">
        <v>0</v>
      </c>
      <c r="I48" s="41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8723550</v>
      </c>
      <c r="E49" s="44">
        <f t="shared" ref="E49:M49" si="8">SUM(E50:E56)</f>
        <v>0</v>
      </c>
      <c r="F49" s="44">
        <f t="shared" si="8"/>
        <v>8723550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8723550</v>
      </c>
      <c r="M49" s="44">
        <f t="shared" si="8"/>
        <v>8723550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1">
        <v>0</v>
      </c>
      <c r="F51" s="43">
        <f t="shared" ref="F51:F55" si="9">D51+E51</f>
        <v>0</v>
      </c>
      <c r="H51" s="41">
        <v>0</v>
      </c>
      <c r="I51" s="41">
        <v>0</v>
      </c>
      <c r="J51" s="57">
        <f t="shared" ref="J51:J56" si="10">H51+I51</f>
        <v>0</v>
      </c>
      <c r="L51" s="56">
        <f>D51-H51</f>
        <v>0</v>
      </c>
      <c r="M51" s="45">
        <f t="shared" ref="M51:M56" si="11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1">
        <v>0</v>
      </c>
      <c r="F53" s="43">
        <f t="shared" si="9"/>
        <v>0</v>
      </c>
      <c r="H53" s="41">
        <v>0</v>
      </c>
      <c r="I53" s="41">
        <v>0</v>
      </c>
      <c r="J53" s="57">
        <f t="shared" si="10"/>
        <v>0</v>
      </c>
      <c r="L53" s="56">
        <f>D53-H53</f>
        <v>0</v>
      </c>
      <c r="M53" s="45">
        <f t="shared" si="11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1">
        <v>0</v>
      </c>
      <c r="F55" s="43">
        <f t="shared" si="9"/>
        <v>0</v>
      </c>
      <c r="H55" s="41">
        <v>0</v>
      </c>
      <c r="I55" s="41">
        <v>0</v>
      </c>
      <c r="J55" s="57">
        <f t="shared" si="10"/>
        <v>0</v>
      </c>
      <c r="L55" s="56">
        <f>D55-H55</f>
        <v>0</v>
      </c>
      <c r="M55" s="45">
        <f t="shared" si="11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8723550</v>
      </c>
      <c r="E56" s="42">
        <v>0</v>
      </c>
      <c r="F56" s="43">
        <v>8723550</v>
      </c>
      <c r="H56" s="41">
        <v>0</v>
      </c>
      <c r="I56" s="41">
        <v>0</v>
      </c>
      <c r="J56" s="57">
        <f t="shared" si="10"/>
        <v>0</v>
      </c>
      <c r="L56" s="56">
        <f t="shared" ref="L56" si="12">D56-H56</f>
        <v>8723550</v>
      </c>
      <c r="M56" s="45">
        <f t="shared" si="11"/>
        <v>8723550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76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102</v>
      </c>
      <c r="E7" s="32" t="s">
        <v>102</v>
      </c>
      <c r="F7" s="32" t="s">
        <v>102</v>
      </c>
      <c r="H7" s="32" t="s">
        <v>102</v>
      </c>
      <c r="I7" s="32" t="s">
        <v>102</v>
      </c>
      <c r="J7" s="32" t="s">
        <v>102</v>
      </c>
      <c r="L7" s="32" t="s">
        <v>102</v>
      </c>
      <c r="M7" s="32" t="s">
        <v>102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1</v>
      </c>
      <c r="E8" s="34">
        <f t="shared" ref="E8:M8" si="0">SUM(E9:E10)</f>
        <v>0</v>
      </c>
      <c r="F8" s="35">
        <f t="shared" si="0"/>
        <v>1</v>
      </c>
      <c r="G8" s="15">
        <f t="shared" si="0"/>
        <v>0</v>
      </c>
      <c r="H8" s="50">
        <f t="shared" si="0"/>
        <v>1</v>
      </c>
      <c r="I8" s="51">
        <f t="shared" si="0"/>
        <v>0</v>
      </c>
      <c r="J8" s="52">
        <f t="shared" si="0"/>
        <v>1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" x14ac:dyDescent="0.25">
      <c r="A10" s="23">
        <v>1</v>
      </c>
      <c r="B10" s="11" t="s">
        <v>58</v>
      </c>
      <c r="C10" s="2"/>
      <c r="D10" s="85">
        <v>1</v>
      </c>
      <c r="E10" s="85">
        <v>0</v>
      </c>
      <c r="F10" s="93">
        <f>D10+E10</f>
        <v>1</v>
      </c>
      <c r="G10" s="81"/>
      <c r="H10" s="85">
        <v>1</v>
      </c>
      <c r="I10" s="85">
        <v>0</v>
      </c>
      <c r="J10" s="87">
        <f>H10+I10</f>
        <v>1</v>
      </c>
      <c r="K10" s="81"/>
      <c r="L10" s="88">
        <f>D10-H10</f>
        <v>0</v>
      </c>
      <c r="M10" s="89">
        <f>F10-J10</f>
        <v>0</v>
      </c>
      <c r="N10" s="87"/>
    </row>
    <row r="11" spans="1:14" s="17" customFormat="1" ht="15" x14ac:dyDescent="0.25">
      <c r="A11" s="23">
        <v>2</v>
      </c>
      <c r="B11" s="11" t="s">
        <v>97</v>
      </c>
      <c r="C11" s="2"/>
      <c r="D11" s="85">
        <v>0</v>
      </c>
      <c r="E11" s="85">
        <v>0</v>
      </c>
      <c r="F11" s="93">
        <f>D11+E11</f>
        <v>0</v>
      </c>
      <c r="G11" s="81"/>
      <c r="H11" s="85">
        <v>0</v>
      </c>
      <c r="I11" s="85">
        <v>0</v>
      </c>
      <c r="J11" s="87">
        <f>H11+I11</f>
        <v>0</v>
      </c>
      <c r="K11" s="81"/>
      <c r="L11" s="88">
        <f>D11-H11</f>
        <v>0</v>
      </c>
      <c r="M11" s="89">
        <f>F11-J11</f>
        <v>0</v>
      </c>
      <c r="N11" s="87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15776160</v>
      </c>
      <c r="E13" s="33">
        <f t="shared" ref="E13:F13" si="1">SUM(E14:E48)</f>
        <v>23310300</v>
      </c>
      <c r="F13" s="33">
        <f t="shared" si="1"/>
        <v>39086460</v>
      </c>
      <c r="H13" s="33">
        <f t="shared" ref="H13:J13" si="2">SUM(H14:H48)</f>
        <v>39086460</v>
      </c>
      <c r="I13" s="33">
        <f t="shared" si="2"/>
        <v>0</v>
      </c>
      <c r="J13" s="33">
        <f t="shared" si="2"/>
        <v>39086460</v>
      </c>
      <c r="L13" s="33">
        <f t="shared" ref="L13:M13" si="3">SUM(L14:L48)</f>
        <v>-23310300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4">D16+E16</f>
        <v>0</v>
      </c>
      <c r="H16" s="42">
        <v>0</v>
      </c>
      <c r="I16" s="42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4"/>
        <v>0</v>
      </c>
      <c r="H17" s="42">
        <v>0</v>
      </c>
      <c r="I17" s="42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4"/>
        <v>0</v>
      </c>
      <c r="H18" s="42">
        <v>0</v>
      </c>
      <c r="I18" s="42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40"/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0</v>
      </c>
      <c r="F20" s="43">
        <f t="shared" si="4"/>
        <v>0</v>
      </c>
      <c r="H20" s="42">
        <v>0</v>
      </c>
      <c r="I20" s="42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2">
        <v>0</v>
      </c>
      <c r="E21" s="42">
        <v>0</v>
      </c>
      <c r="F21" s="43">
        <f t="shared" si="4"/>
        <v>0</v>
      </c>
      <c r="H21" s="42">
        <v>0</v>
      </c>
      <c r="I21" s="42">
        <v>0</v>
      </c>
      <c r="J21" s="57">
        <f t="shared" si="5"/>
        <v>0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4"/>
        <v>0</v>
      </c>
      <c r="H22" s="42">
        <v>0</v>
      </c>
      <c r="I22" s="42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4"/>
        <v>0</v>
      </c>
      <c r="H23" s="42">
        <v>0</v>
      </c>
      <c r="I23" s="42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0</v>
      </c>
      <c r="F24" s="43">
        <f t="shared" si="4"/>
        <v>0</v>
      </c>
      <c r="H24" s="42">
        <v>0</v>
      </c>
      <c r="I24" s="42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4"/>
        <v>0</v>
      </c>
      <c r="H25" s="42">
        <v>0</v>
      </c>
      <c r="I25" s="42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4"/>
        <v>0</v>
      </c>
      <c r="H26" s="42">
        <v>0</v>
      </c>
      <c r="I26" s="42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4"/>
        <v>0</v>
      </c>
      <c r="H27" s="42">
        <v>0</v>
      </c>
      <c r="I27" s="42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2">
        <v>0</v>
      </c>
      <c r="E30" s="42">
        <v>0</v>
      </c>
      <c r="F30" s="43">
        <f t="shared" si="4"/>
        <v>0</v>
      </c>
      <c r="H30" s="42">
        <v>0</v>
      </c>
      <c r="I30" s="42">
        <v>0</v>
      </c>
      <c r="J30" s="57">
        <f t="shared" si="5"/>
        <v>0</v>
      </c>
      <c r="L30" s="56">
        <f t="shared" si="6"/>
        <v>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15776160</v>
      </c>
      <c r="E31" s="42">
        <v>23310300</v>
      </c>
      <c r="F31" s="43">
        <f t="shared" si="4"/>
        <v>39086460</v>
      </c>
      <c r="H31" s="56">
        <v>39086460</v>
      </c>
      <c r="I31" s="42">
        <v>0</v>
      </c>
      <c r="J31" s="57">
        <f t="shared" si="5"/>
        <v>39086460</v>
      </c>
      <c r="L31" s="56">
        <f t="shared" si="6"/>
        <v>-23310300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0</v>
      </c>
      <c r="F32" s="43">
        <f t="shared" si="4"/>
        <v>0</v>
      </c>
      <c r="H32" s="42">
        <v>0</v>
      </c>
      <c r="I32" s="42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4"/>
        <v>0</v>
      </c>
      <c r="H34" s="42">
        <v>0</v>
      </c>
      <c r="I34" s="46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2">
        <v>0</v>
      </c>
      <c r="E36" s="42">
        <v>0</v>
      </c>
      <c r="F36" s="43">
        <f t="shared" si="4"/>
        <v>0</v>
      </c>
      <c r="H36" s="42">
        <v>0</v>
      </c>
      <c r="I36" s="46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4"/>
        <v>0</v>
      </c>
      <c r="H37" s="42">
        <v>0</v>
      </c>
      <c r="I37" s="46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2">
        <v>0</v>
      </c>
      <c r="E40" s="42">
        <v>0</v>
      </c>
      <c r="F40" s="43">
        <f t="shared" si="4"/>
        <v>0</v>
      </c>
      <c r="H40" s="42">
        <v>0</v>
      </c>
      <c r="I40" s="46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4"/>
        <v>0</v>
      </c>
      <c r="H41" s="42">
        <v>0</v>
      </c>
      <c r="I41" s="46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4"/>
        <v>0</v>
      </c>
      <c r="H42" s="42">
        <v>0</v>
      </c>
      <c r="I42" s="46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4"/>
        <v>0</v>
      </c>
      <c r="H43" s="42">
        <v>0</v>
      </c>
      <c r="I43" s="46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4"/>
        <v>0</v>
      </c>
      <c r="H44" s="42">
        <v>0</v>
      </c>
      <c r="I44" s="46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4"/>
        <v>0</v>
      </c>
      <c r="H45" s="42">
        <v>0</v>
      </c>
      <c r="I45" s="46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4"/>
        <v>0</v>
      </c>
      <c r="H47" s="42">
        <v>0</v>
      </c>
      <c r="I47" s="46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4"/>
        <v>0</v>
      </c>
      <c r="H48" s="42">
        <v>0</v>
      </c>
      <c r="I48" s="46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26269600</v>
      </c>
      <c r="E49" s="44">
        <f t="shared" ref="E49:M49" si="8">SUM(E50:E56)</f>
        <v>0</v>
      </c>
      <c r="F49" s="44">
        <f t="shared" si="8"/>
        <v>26269600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26269600</v>
      </c>
      <c r="M49" s="44">
        <f t="shared" si="8"/>
        <v>26269600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>
        <f t="shared" ref="F51" si="9">D51+E51</f>
        <v>0</v>
      </c>
      <c r="H51" s="42">
        <v>0</v>
      </c>
      <c r="I51" s="42">
        <v>0</v>
      </c>
      <c r="J51" s="57">
        <f t="shared" ref="J51" si="10">H51+I51</f>
        <v>0</v>
      </c>
      <c r="L51" s="56">
        <f t="shared" ref="L51" si="11">D51-H51</f>
        <v>0</v>
      </c>
      <c r="M51" s="45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ref="F53" si="13">D53+E53</f>
        <v>0</v>
      </c>
      <c r="H53" s="42">
        <v>0</v>
      </c>
      <c r="I53" s="42">
        <v>0</v>
      </c>
      <c r="J53" s="57">
        <f t="shared" ref="J53" si="14">H53+I53</f>
        <v>0</v>
      </c>
      <c r="L53" s="56">
        <f t="shared" ref="L53" si="15">D53-H53</f>
        <v>0</v>
      </c>
      <c r="M53" s="45">
        <f t="shared" ref="M53" si="16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1">
        <v>26269600</v>
      </c>
      <c r="E55" s="42">
        <v>0</v>
      </c>
      <c r="F55" s="43">
        <v>26269600</v>
      </c>
      <c r="H55" s="42">
        <v>0</v>
      </c>
      <c r="I55" s="42">
        <v>0</v>
      </c>
      <c r="J55" s="57">
        <f t="shared" ref="J55:J56" si="17">H55+I55</f>
        <v>0</v>
      </c>
      <c r="L55" s="56">
        <f t="shared" ref="L55:L56" si="18">D55-H55</f>
        <v>26269600</v>
      </c>
      <c r="M55" s="45">
        <f t="shared" ref="M55:M56" si="19">F55-J55</f>
        <v>26269600</v>
      </c>
      <c r="N55" s="57"/>
    </row>
    <row r="56" spans="1:14" x14ac:dyDescent="0.25">
      <c r="A56" s="23">
        <v>2</v>
      </c>
      <c r="B56" s="11" t="s">
        <v>53</v>
      </c>
      <c r="C56" s="5"/>
      <c r="D56" s="42">
        <v>0</v>
      </c>
      <c r="E56" s="42">
        <v>0</v>
      </c>
      <c r="F56" s="43">
        <f t="shared" ref="F56" si="20">D56+E56</f>
        <v>0</v>
      </c>
      <c r="H56" s="42">
        <v>0</v>
      </c>
      <c r="I56" s="42">
        <v>0</v>
      </c>
      <c r="J56" s="57">
        <f t="shared" si="17"/>
        <v>0</v>
      </c>
      <c r="L56" s="56">
        <f t="shared" si="18"/>
        <v>0</v>
      </c>
      <c r="M56" s="45">
        <f t="shared" si="19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77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G10" s="43"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G11" s="43"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519741634</v>
      </c>
      <c r="E13" s="33">
        <f t="shared" ref="E13:F13" si="1">SUM(E14:E48)</f>
        <v>49709968</v>
      </c>
      <c r="F13" s="33">
        <f t="shared" si="1"/>
        <v>569451602</v>
      </c>
      <c r="H13" s="33">
        <f t="shared" ref="H13:J13" si="2">SUM(H14:H48)</f>
        <v>486910302</v>
      </c>
      <c r="I13" s="33">
        <f t="shared" si="2"/>
        <v>82541300</v>
      </c>
      <c r="J13" s="33">
        <f t="shared" si="2"/>
        <v>569451602</v>
      </c>
      <c r="L13" s="33">
        <f t="shared" ref="L13:M13" si="3">SUM(L14:L48)</f>
        <v>32831332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56" si="4">D16+E16</f>
        <v>0</v>
      </c>
      <c r="H16" s="43">
        <v>0</v>
      </c>
      <c r="I16" s="43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43">
        <v>0</v>
      </c>
      <c r="I17" s="43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20480953</v>
      </c>
      <c r="E20" s="42"/>
      <c r="F20" s="43">
        <f t="shared" si="4"/>
        <v>20480953</v>
      </c>
      <c r="H20" s="56">
        <v>0</v>
      </c>
      <c r="I20" s="46">
        <v>20480953</v>
      </c>
      <c r="J20" s="57">
        <f t="shared" si="5"/>
        <v>20480953</v>
      </c>
      <c r="L20" s="56">
        <f t="shared" si="6"/>
        <v>20480953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62060347</v>
      </c>
      <c r="E21" s="42"/>
      <c r="F21" s="43">
        <f t="shared" si="4"/>
        <v>62060347</v>
      </c>
      <c r="H21" s="56">
        <v>0</v>
      </c>
      <c r="I21" s="46">
        <v>62060347</v>
      </c>
      <c r="J21" s="57">
        <f t="shared" si="5"/>
        <v>62060347</v>
      </c>
      <c r="L21" s="56">
        <f t="shared" si="6"/>
        <v>62060347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56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56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56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56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56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56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38269004</v>
      </c>
      <c r="E30" s="42">
        <v>-7809608</v>
      </c>
      <c r="F30" s="43">
        <f t="shared" si="4"/>
        <v>30459396</v>
      </c>
      <c r="H30" s="56">
        <v>30459396</v>
      </c>
      <c r="I30" s="43">
        <v>0</v>
      </c>
      <c r="J30" s="57">
        <f t="shared" si="5"/>
        <v>30459396</v>
      </c>
      <c r="L30" s="56">
        <f t="shared" si="6"/>
        <v>7809608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2263660</v>
      </c>
      <c r="E31" s="42">
        <v>-2263660</v>
      </c>
      <c r="F31" s="43">
        <f t="shared" si="4"/>
        <v>0</v>
      </c>
      <c r="H31" s="43">
        <v>0</v>
      </c>
      <c r="I31" s="43">
        <v>0</v>
      </c>
      <c r="J31" s="57">
        <f t="shared" si="5"/>
        <v>0</v>
      </c>
      <c r="L31" s="56">
        <f t="shared" si="6"/>
        <v>2263660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2000</v>
      </c>
      <c r="E32" s="42">
        <v>-2000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2000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396665670</v>
      </c>
      <c r="E40" s="42">
        <v>56785236</v>
      </c>
      <c r="F40" s="43">
        <f t="shared" si="4"/>
        <v>453450906</v>
      </c>
      <c r="H40" s="56">
        <v>453450906</v>
      </c>
      <c r="I40" s="43">
        <v>0</v>
      </c>
      <c r="J40" s="57">
        <f t="shared" si="5"/>
        <v>453450906</v>
      </c>
      <c r="L40" s="56">
        <f t="shared" si="6"/>
        <v>-56785236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2">
        <v>3000000</v>
      </c>
      <c r="F41" s="43">
        <f t="shared" si="4"/>
        <v>3000000</v>
      </c>
      <c r="H41" s="56">
        <v>3000000</v>
      </c>
      <c r="I41" s="43">
        <v>0</v>
      </c>
      <c r="J41" s="57">
        <f t="shared" si="5"/>
        <v>3000000</v>
      </c>
      <c r="L41" s="56">
        <f t="shared" si="6"/>
        <v>-3000000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114116200</v>
      </c>
      <c r="E49" s="44">
        <f t="shared" ref="E49:M49" si="8">SUM(E50:E56)</f>
        <v>0</v>
      </c>
      <c r="F49" s="44">
        <f t="shared" si="8"/>
        <v>114116200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114116200</v>
      </c>
      <c r="M49" s="44">
        <f t="shared" si="8"/>
        <v>114116200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si="4"/>
        <v>0</v>
      </c>
      <c r="H51" s="43">
        <v>0</v>
      </c>
      <c r="I51" s="43">
        <v>0</v>
      </c>
      <c r="J51" s="57">
        <f t="shared" ref="J51:J56" si="9">H51+I51</f>
        <v>0</v>
      </c>
      <c r="L51" s="56">
        <f t="shared" ref="L51" si="10">D51-H51</f>
        <v>0</v>
      </c>
      <c r="M51" s="45">
        <f t="shared" ref="M51" si="11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4"/>
        <v>0</v>
      </c>
      <c r="H53" s="43">
        <v>0</v>
      </c>
      <c r="I53" s="43">
        <v>0</v>
      </c>
      <c r="J53" s="57">
        <f t="shared" si="9"/>
        <v>0</v>
      </c>
      <c r="L53" s="56">
        <f t="shared" ref="L53" si="12">D53-H53</f>
        <v>0</v>
      </c>
      <c r="M53" s="45">
        <f t="shared" ref="M53" si="13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4"/>
        <v>0</v>
      </c>
      <c r="H55" s="43">
        <v>0</v>
      </c>
      <c r="I55" s="43">
        <v>0</v>
      </c>
      <c r="J55" s="57">
        <f t="shared" si="9"/>
        <v>0</v>
      </c>
      <c r="L55" s="56">
        <f t="shared" ref="L55:L56" si="14">D55-H55</f>
        <v>0</v>
      </c>
      <c r="M55" s="45">
        <f t="shared" ref="M55:M56" si="15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114116200</v>
      </c>
      <c r="E56" s="42">
        <v>0</v>
      </c>
      <c r="F56" s="43">
        <f t="shared" si="4"/>
        <v>114116200</v>
      </c>
      <c r="H56" s="43">
        <v>0</v>
      </c>
      <c r="I56" s="43">
        <v>0</v>
      </c>
      <c r="J56" s="57">
        <f t="shared" si="9"/>
        <v>0</v>
      </c>
      <c r="L56" s="56">
        <f t="shared" si="14"/>
        <v>114116200</v>
      </c>
      <c r="M56" s="45">
        <f t="shared" si="15"/>
        <v>114116200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topLeftCell="B1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60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ht="13.95" customHeight="1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1">
        <v>0</v>
      </c>
      <c r="E10" s="41">
        <v>0</v>
      </c>
      <c r="F10" s="39">
        <f t="shared" ref="F10" si="1">D10+E10</f>
        <v>0</v>
      </c>
      <c r="H10" s="41">
        <v>0</v>
      </c>
      <c r="I10" s="41">
        <v>0</v>
      </c>
      <c r="J10" s="55">
        <f t="shared" ref="J10" si="2"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1">
        <v>0</v>
      </c>
      <c r="E11" s="41">
        <v>0</v>
      </c>
      <c r="F11" s="39">
        <f t="shared" ref="F11" si="3">D11+E11</f>
        <v>0</v>
      </c>
      <c r="H11" s="41">
        <v>0</v>
      </c>
      <c r="I11" s="41">
        <v>0</v>
      </c>
      <c r="J11" s="55">
        <f t="shared" ref="J11" si="4"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0</v>
      </c>
      <c r="E13" s="33">
        <f t="shared" ref="E13:F13" si="5">SUM(E14:E48)</f>
        <v>0</v>
      </c>
      <c r="F13" s="33">
        <f t="shared" si="5"/>
        <v>0</v>
      </c>
      <c r="H13" s="33">
        <f t="shared" ref="H13:J13" si="6">SUM(H14:H48)</f>
        <v>95121315</v>
      </c>
      <c r="I13" s="33">
        <f t="shared" si="6"/>
        <v>0</v>
      </c>
      <c r="J13" s="33">
        <f t="shared" si="6"/>
        <v>95121315</v>
      </c>
      <c r="L13" s="33">
        <f t="shared" ref="L13:M13" si="7">SUM(L14:L48)</f>
        <v>-95121315</v>
      </c>
      <c r="M13" s="33">
        <f t="shared" si="7"/>
        <v>-95121315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0</v>
      </c>
      <c r="F16" s="43">
        <f>D16+E16</f>
        <v>0</v>
      </c>
      <c r="H16" s="56">
        <v>0</v>
      </c>
      <c r="I16" s="46">
        <v>0</v>
      </c>
      <c r="J16" s="57">
        <f t="shared" ref="J16:J48" si="8">H16+I16</f>
        <v>0</v>
      </c>
      <c r="L16" s="41">
        <f>D16-H16</f>
        <v>0</v>
      </c>
      <c r="M16" s="45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0</v>
      </c>
      <c r="F17" s="43">
        <f t="shared" ref="F17:F56" si="9">D17+E17</f>
        <v>0</v>
      </c>
      <c r="H17" s="56">
        <v>0</v>
      </c>
      <c r="I17" s="46">
        <v>0</v>
      </c>
      <c r="J17" s="57">
        <f t="shared" si="8"/>
        <v>0</v>
      </c>
      <c r="L17" s="41">
        <f t="shared" ref="L17:L48" si="10">D17-H17</f>
        <v>0</v>
      </c>
      <c r="M17" s="45">
        <f t="shared" ref="M17:M48" si="11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9"/>
        <v>0</v>
      </c>
      <c r="H18" s="56">
        <v>0</v>
      </c>
      <c r="I18" s="46">
        <v>0</v>
      </c>
      <c r="J18" s="57">
        <f t="shared" si="8"/>
        <v>0</v>
      </c>
      <c r="L18" s="41">
        <f t="shared" si="10"/>
        <v>0</v>
      </c>
      <c r="M18" s="45">
        <f t="shared" si="11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0</v>
      </c>
      <c r="E20" s="42">
        <v>0</v>
      </c>
      <c r="F20" s="43">
        <f t="shared" si="9"/>
        <v>0</v>
      </c>
      <c r="H20" s="56"/>
      <c r="I20" s="46">
        <v>0</v>
      </c>
      <c r="J20" s="57">
        <f t="shared" si="8"/>
        <v>0</v>
      </c>
      <c r="L20" s="41">
        <f t="shared" si="10"/>
        <v>0</v>
      </c>
      <c r="M20" s="45">
        <f t="shared" si="11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0</v>
      </c>
      <c r="E21" s="42">
        <v>0</v>
      </c>
      <c r="F21" s="43">
        <f t="shared" si="9"/>
        <v>0</v>
      </c>
      <c r="H21" s="56">
        <v>21127315</v>
      </c>
      <c r="I21" s="46">
        <v>0</v>
      </c>
      <c r="J21" s="57">
        <f t="shared" si="8"/>
        <v>21127315</v>
      </c>
      <c r="L21" s="41">
        <f t="shared" si="10"/>
        <v>-21127315</v>
      </c>
      <c r="M21" s="45">
        <f t="shared" si="11"/>
        <v>-21127315</v>
      </c>
      <c r="N21" s="57" t="s">
        <v>90</v>
      </c>
    </row>
    <row r="22" spans="1:14" x14ac:dyDescent="0.25">
      <c r="A22" s="23">
        <v>3</v>
      </c>
      <c r="B22" s="11" t="s">
        <v>9</v>
      </c>
      <c r="C22" s="4"/>
      <c r="D22" s="41">
        <v>0</v>
      </c>
      <c r="E22" s="42">
        <v>0</v>
      </c>
      <c r="F22" s="43">
        <f t="shared" si="9"/>
        <v>0</v>
      </c>
      <c r="H22" s="56">
        <v>0</v>
      </c>
      <c r="I22" s="46">
        <v>0</v>
      </c>
      <c r="J22" s="57">
        <f t="shared" si="8"/>
        <v>0</v>
      </c>
      <c r="L22" s="41">
        <f t="shared" si="10"/>
        <v>0</v>
      </c>
      <c r="M22" s="45">
        <f t="shared" si="11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2">
        <v>0</v>
      </c>
      <c r="F23" s="43">
        <f t="shared" si="9"/>
        <v>0</v>
      </c>
      <c r="H23" s="56">
        <v>0</v>
      </c>
      <c r="I23" s="46">
        <v>0</v>
      </c>
      <c r="J23" s="57">
        <f t="shared" si="8"/>
        <v>0</v>
      </c>
      <c r="L23" s="41">
        <f t="shared" si="10"/>
        <v>0</v>
      </c>
      <c r="M23" s="45">
        <f t="shared" si="11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0</v>
      </c>
      <c r="E24" s="42">
        <v>0</v>
      </c>
      <c r="F24" s="43">
        <f t="shared" si="9"/>
        <v>0</v>
      </c>
      <c r="H24" s="56">
        <v>0</v>
      </c>
      <c r="I24" s="46">
        <v>0</v>
      </c>
      <c r="J24" s="57">
        <f t="shared" si="8"/>
        <v>0</v>
      </c>
      <c r="L24" s="41">
        <f t="shared" si="10"/>
        <v>0</v>
      </c>
      <c r="M24" s="45">
        <f t="shared" si="11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1">
        <v>0</v>
      </c>
      <c r="E25" s="42">
        <v>0</v>
      </c>
      <c r="F25" s="43">
        <f t="shared" si="9"/>
        <v>0</v>
      </c>
      <c r="H25" s="56">
        <v>0</v>
      </c>
      <c r="I25" s="46">
        <v>0</v>
      </c>
      <c r="J25" s="57">
        <f t="shared" si="8"/>
        <v>0</v>
      </c>
      <c r="L25" s="41">
        <f t="shared" si="10"/>
        <v>0</v>
      </c>
      <c r="M25" s="45">
        <f t="shared" si="11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2">
        <v>0</v>
      </c>
      <c r="F26" s="43">
        <f t="shared" si="9"/>
        <v>0</v>
      </c>
      <c r="H26" s="56">
        <v>0</v>
      </c>
      <c r="I26" s="46">
        <v>0</v>
      </c>
      <c r="J26" s="57">
        <f t="shared" si="8"/>
        <v>0</v>
      </c>
      <c r="L26" s="41">
        <f t="shared" si="10"/>
        <v>0</v>
      </c>
      <c r="M26" s="45">
        <f t="shared" si="11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2">
        <v>0</v>
      </c>
      <c r="F27" s="43">
        <f t="shared" si="9"/>
        <v>0</v>
      </c>
      <c r="H27" s="56">
        <v>0</v>
      </c>
      <c r="I27" s="46">
        <v>0</v>
      </c>
      <c r="J27" s="57">
        <f t="shared" si="8"/>
        <v>0</v>
      </c>
      <c r="L27" s="41">
        <f t="shared" si="10"/>
        <v>0</v>
      </c>
      <c r="M27" s="45">
        <f t="shared" si="11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0</v>
      </c>
      <c r="E30" s="42">
        <v>0</v>
      </c>
      <c r="F30" s="43">
        <f t="shared" si="9"/>
        <v>0</v>
      </c>
      <c r="H30" s="42">
        <v>0</v>
      </c>
      <c r="I30" s="42">
        <v>0</v>
      </c>
      <c r="J30" s="57">
        <f t="shared" si="8"/>
        <v>0</v>
      </c>
      <c r="L30" s="41">
        <f t="shared" si="10"/>
        <v>0</v>
      </c>
      <c r="M30" s="45">
        <f t="shared" si="11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0</v>
      </c>
      <c r="E31" s="42">
        <v>0</v>
      </c>
      <c r="F31" s="43">
        <f t="shared" si="9"/>
        <v>0</v>
      </c>
      <c r="H31" s="56">
        <v>56000000</v>
      </c>
      <c r="I31" s="42">
        <v>0</v>
      </c>
      <c r="J31" s="57">
        <f t="shared" si="8"/>
        <v>56000000</v>
      </c>
      <c r="L31" s="41">
        <f t="shared" si="10"/>
        <v>-56000000</v>
      </c>
      <c r="M31" s="45">
        <f t="shared" si="11"/>
        <v>-56000000</v>
      </c>
      <c r="N31" s="57" t="s">
        <v>90</v>
      </c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0</v>
      </c>
      <c r="F32" s="43">
        <f t="shared" si="9"/>
        <v>0</v>
      </c>
      <c r="H32" s="56">
        <v>2000</v>
      </c>
      <c r="I32" s="42">
        <v>0</v>
      </c>
      <c r="J32" s="57">
        <f t="shared" si="8"/>
        <v>2000</v>
      </c>
      <c r="L32" s="41">
        <f t="shared" si="10"/>
        <v>-2000</v>
      </c>
      <c r="M32" s="45">
        <f t="shared" si="11"/>
        <v>-2000</v>
      </c>
      <c r="N32" s="57" t="s">
        <v>90</v>
      </c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2">
        <v>0</v>
      </c>
      <c r="F34" s="43">
        <f t="shared" si="9"/>
        <v>0</v>
      </c>
      <c r="H34" s="42">
        <v>0</v>
      </c>
      <c r="I34" s="46">
        <v>0</v>
      </c>
      <c r="J34" s="57">
        <f t="shared" si="8"/>
        <v>0</v>
      </c>
      <c r="L34" s="41">
        <f t="shared" si="10"/>
        <v>0</v>
      </c>
      <c r="M34" s="45">
        <f t="shared" si="11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0</v>
      </c>
      <c r="E36" s="41">
        <v>0</v>
      </c>
      <c r="F36" s="43">
        <f t="shared" si="9"/>
        <v>0</v>
      </c>
      <c r="H36" s="56">
        <v>17992000</v>
      </c>
      <c r="I36" s="46">
        <v>0</v>
      </c>
      <c r="J36" s="57">
        <f t="shared" si="8"/>
        <v>17992000</v>
      </c>
      <c r="L36" s="41">
        <f t="shared" si="10"/>
        <v>-17992000</v>
      </c>
      <c r="M36" s="45">
        <f t="shared" si="11"/>
        <v>-17992000</v>
      </c>
      <c r="N36" s="57" t="s">
        <v>90</v>
      </c>
    </row>
    <row r="37" spans="1:14" x14ac:dyDescent="0.25">
      <c r="A37" s="23">
        <v>2</v>
      </c>
      <c r="B37" s="11" t="s">
        <v>21</v>
      </c>
      <c r="C37" s="5"/>
      <c r="D37" s="41">
        <v>0</v>
      </c>
      <c r="E37" s="41">
        <v>0</v>
      </c>
      <c r="F37" s="43">
        <f t="shared" si="9"/>
        <v>0</v>
      </c>
      <c r="H37" s="46">
        <v>0</v>
      </c>
      <c r="I37" s="46">
        <v>0</v>
      </c>
      <c r="J37" s="57">
        <f t="shared" si="8"/>
        <v>0</v>
      </c>
      <c r="L37" s="41">
        <f t="shared" si="10"/>
        <v>0</v>
      </c>
      <c r="M37" s="45">
        <f t="shared" si="11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0</v>
      </c>
      <c r="E40" s="42">
        <v>0</v>
      </c>
      <c r="F40" s="43">
        <f t="shared" si="9"/>
        <v>0</v>
      </c>
      <c r="H40" s="46">
        <v>0</v>
      </c>
      <c r="I40" s="46">
        <v>0</v>
      </c>
      <c r="J40" s="57">
        <f t="shared" si="8"/>
        <v>0</v>
      </c>
      <c r="L40" s="41">
        <f t="shared" si="10"/>
        <v>0</v>
      </c>
      <c r="M40" s="45">
        <f t="shared" si="11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0</v>
      </c>
      <c r="E41" s="42">
        <v>0</v>
      </c>
      <c r="F41" s="43">
        <f t="shared" si="9"/>
        <v>0</v>
      </c>
      <c r="H41" s="46">
        <v>0</v>
      </c>
      <c r="I41" s="46">
        <v>0</v>
      </c>
      <c r="J41" s="57">
        <f t="shared" si="8"/>
        <v>0</v>
      </c>
      <c r="L41" s="41">
        <f t="shared" si="10"/>
        <v>0</v>
      </c>
      <c r="M41" s="45">
        <f t="shared" si="11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2">
        <v>0</v>
      </c>
      <c r="F42" s="43">
        <f t="shared" si="9"/>
        <v>0</v>
      </c>
      <c r="H42" s="46">
        <v>0</v>
      </c>
      <c r="I42" s="46">
        <v>0</v>
      </c>
      <c r="J42" s="57">
        <f t="shared" si="8"/>
        <v>0</v>
      </c>
      <c r="L42" s="41">
        <f t="shared" si="10"/>
        <v>0</v>
      </c>
      <c r="M42" s="45">
        <f t="shared" si="11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2">
        <v>0</v>
      </c>
      <c r="F43" s="43">
        <f t="shared" si="9"/>
        <v>0</v>
      </c>
      <c r="H43" s="46">
        <v>0</v>
      </c>
      <c r="I43" s="46">
        <v>0</v>
      </c>
      <c r="J43" s="57">
        <f t="shared" si="8"/>
        <v>0</v>
      </c>
      <c r="L43" s="41">
        <f t="shared" si="10"/>
        <v>0</v>
      </c>
      <c r="M43" s="45">
        <f t="shared" si="11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2">
        <v>0</v>
      </c>
      <c r="F44" s="43">
        <f t="shared" si="9"/>
        <v>0</v>
      </c>
      <c r="H44" s="46">
        <v>0</v>
      </c>
      <c r="I44" s="46">
        <v>0</v>
      </c>
      <c r="J44" s="57">
        <f t="shared" si="8"/>
        <v>0</v>
      </c>
      <c r="L44" s="41">
        <f t="shared" si="10"/>
        <v>0</v>
      </c>
      <c r="M44" s="45">
        <f t="shared" si="11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2">
        <v>0</v>
      </c>
      <c r="F45" s="43">
        <f t="shared" si="9"/>
        <v>0</v>
      </c>
      <c r="H45" s="46">
        <v>0</v>
      </c>
      <c r="I45" s="46">
        <v>0</v>
      </c>
      <c r="J45" s="57">
        <f t="shared" si="8"/>
        <v>0</v>
      </c>
      <c r="L45" s="41">
        <f t="shared" si="10"/>
        <v>0</v>
      </c>
      <c r="M45" s="45">
        <f t="shared" si="11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2">
        <v>0</v>
      </c>
      <c r="F47" s="43">
        <f t="shared" si="9"/>
        <v>0</v>
      </c>
      <c r="H47" s="46">
        <v>0</v>
      </c>
      <c r="I47" s="46">
        <v>0</v>
      </c>
      <c r="J47" s="57">
        <f t="shared" si="8"/>
        <v>0</v>
      </c>
      <c r="L47" s="41">
        <f t="shared" si="10"/>
        <v>0</v>
      </c>
      <c r="M47" s="45">
        <f t="shared" si="11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2">
        <v>0</v>
      </c>
      <c r="F48" s="43">
        <f t="shared" si="9"/>
        <v>0</v>
      </c>
      <c r="H48" s="46">
        <v>0</v>
      </c>
      <c r="I48" s="46">
        <v>0</v>
      </c>
      <c r="J48" s="57">
        <f t="shared" si="8"/>
        <v>0</v>
      </c>
      <c r="L48" s="41">
        <f t="shared" si="10"/>
        <v>0</v>
      </c>
      <c r="M48" s="45">
        <f t="shared" si="11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12">SUM(E50:E56)</f>
        <v>0</v>
      </c>
      <c r="F49" s="44">
        <f t="shared" si="12"/>
        <v>0</v>
      </c>
      <c r="G49" s="25">
        <f t="shared" si="12"/>
        <v>0</v>
      </c>
      <c r="H49" s="44">
        <f t="shared" si="12"/>
        <v>0</v>
      </c>
      <c r="I49" s="44">
        <f t="shared" si="12"/>
        <v>0</v>
      </c>
      <c r="J49" s="44">
        <f t="shared" si="12"/>
        <v>0</v>
      </c>
      <c r="K49" s="25">
        <f t="shared" si="12"/>
        <v>0</v>
      </c>
      <c r="L49" s="44">
        <f t="shared" si="12"/>
        <v>0</v>
      </c>
      <c r="M49" s="44">
        <f t="shared" si="12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1">
        <v>0</v>
      </c>
      <c r="F51" s="41">
        <f t="shared" si="9"/>
        <v>0</v>
      </c>
      <c r="H51" s="41">
        <v>0</v>
      </c>
      <c r="I51" s="41">
        <v>0</v>
      </c>
      <c r="J51" s="41">
        <v>0</v>
      </c>
      <c r="L51" s="41">
        <v>0</v>
      </c>
      <c r="M51" s="41"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1">
        <v>0</v>
      </c>
      <c r="F53" s="41">
        <f t="shared" si="9"/>
        <v>0</v>
      </c>
      <c r="H53" s="41">
        <v>0</v>
      </c>
      <c r="I53" s="41">
        <v>0</v>
      </c>
      <c r="J53" s="41">
        <v>0</v>
      </c>
      <c r="L53" s="41">
        <v>0</v>
      </c>
      <c r="M53" s="41"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1">
        <v>0</v>
      </c>
      <c r="F55" s="41">
        <f t="shared" si="9"/>
        <v>0</v>
      </c>
      <c r="H55" s="41">
        <v>0</v>
      </c>
      <c r="I55" s="41">
        <v>0</v>
      </c>
      <c r="J55" s="41">
        <v>0</v>
      </c>
      <c r="L55" s="41">
        <v>0</v>
      </c>
      <c r="M55" s="41"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1">
        <v>0</v>
      </c>
      <c r="F56" s="41">
        <f t="shared" si="9"/>
        <v>0</v>
      </c>
      <c r="H56" s="41">
        <v>0</v>
      </c>
      <c r="I56" s="41">
        <v>0</v>
      </c>
      <c r="J56" s="41">
        <v>0</v>
      </c>
      <c r="L56" s="41">
        <v>0</v>
      </c>
      <c r="M56" s="41">
        <v>0</v>
      </c>
      <c r="N56" s="57"/>
    </row>
  </sheetData>
  <mergeCells count="24"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  <mergeCell ref="L5:L6"/>
    <mergeCell ref="M5:M6"/>
    <mergeCell ref="N5:N7"/>
    <mergeCell ref="A33:B33"/>
    <mergeCell ref="A35:B35"/>
    <mergeCell ref="A19:B19"/>
    <mergeCell ref="A28:B28"/>
    <mergeCell ref="A29:B29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78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477600</v>
      </c>
      <c r="E13" s="33">
        <f t="shared" ref="E13:F13" si="1">SUM(E14:E48)</f>
        <v>-102684.85999999999</v>
      </c>
      <c r="F13" s="33">
        <f t="shared" si="1"/>
        <v>374915.14</v>
      </c>
      <c r="H13" s="33">
        <f t="shared" ref="H13:J13" si="2">SUM(H14:H48)</f>
        <v>102566874.14999995</v>
      </c>
      <c r="I13" s="33">
        <f t="shared" si="2"/>
        <v>0</v>
      </c>
      <c r="J13" s="33">
        <f t="shared" si="2"/>
        <v>102566874.14999995</v>
      </c>
      <c r="L13" s="33">
        <f t="shared" ref="L13:M13" si="3">SUM(L14:L48)</f>
        <v>-102089274.14999995</v>
      </c>
      <c r="M13" s="33">
        <f t="shared" si="3"/>
        <v>-102191959.00999995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48" si="4">D16+E16</f>
        <v>0</v>
      </c>
      <c r="H16" s="56">
        <v>46353607.699999899</v>
      </c>
      <c r="I16" s="43">
        <v>0</v>
      </c>
      <c r="J16" s="57">
        <f t="shared" ref="J16:J48" si="5">H16+I16</f>
        <v>46353607.699999899</v>
      </c>
      <c r="L16" s="56">
        <f t="shared" ref="L16:L48" si="6">D16-H16</f>
        <v>-46353607.699999899</v>
      </c>
      <c r="M16" s="45">
        <f t="shared" ref="M16:M48" si="7">F16-J16</f>
        <v>-46353607.699999899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56">
        <v>55838351.310000047</v>
      </c>
      <c r="I17" s="43">
        <v>0</v>
      </c>
      <c r="J17" s="57">
        <f t="shared" si="5"/>
        <v>55838351.310000047</v>
      </c>
      <c r="L17" s="56">
        <f t="shared" si="6"/>
        <v>-55838351.310000047</v>
      </c>
      <c r="M17" s="45">
        <f t="shared" si="7"/>
        <v>-55838351.310000047</v>
      </c>
      <c r="N17" s="57" t="s">
        <v>93</v>
      </c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3">
        <v>0</v>
      </c>
      <c r="E20" s="43">
        <v>0</v>
      </c>
      <c r="F20" s="43">
        <f t="shared" si="4"/>
        <v>0</v>
      </c>
      <c r="H20" s="43">
        <v>0</v>
      </c>
      <c r="I20" s="43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3">
        <v>0</v>
      </c>
      <c r="F21" s="43">
        <f t="shared" si="4"/>
        <v>0</v>
      </c>
      <c r="H21" s="43">
        <v>0</v>
      </c>
      <c r="I21" s="43">
        <v>0</v>
      </c>
      <c r="J21" s="57">
        <f t="shared" si="5"/>
        <v>0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2">
        <v>295315.14</v>
      </c>
      <c r="F30" s="43">
        <f t="shared" si="4"/>
        <v>295315.14</v>
      </c>
      <c r="H30" s="56">
        <v>295315.14</v>
      </c>
      <c r="I30" s="43">
        <v>0</v>
      </c>
      <c r="J30" s="57">
        <f t="shared" si="5"/>
        <v>295315.14</v>
      </c>
      <c r="L30" s="56">
        <f t="shared" si="6"/>
        <v>-295315.14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3">
        <v>0</v>
      </c>
      <c r="E31" s="42">
        <v>79600</v>
      </c>
      <c r="F31" s="43">
        <f t="shared" si="4"/>
        <v>79600</v>
      </c>
      <c r="H31" s="56">
        <v>79600</v>
      </c>
      <c r="I31" s="43">
        <v>0</v>
      </c>
      <c r="J31" s="57">
        <f t="shared" si="5"/>
        <v>79600</v>
      </c>
      <c r="L31" s="56">
        <f t="shared" si="6"/>
        <v>-79600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477600</v>
      </c>
      <c r="E36" s="42">
        <v>-477600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477600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4"/>
        <v>0</v>
      </c>
      <c r="H40" s="43">
        <v>0</v>
      </c>
      <c r="I40" s="43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3"/>
      <c r="I46" s="43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/>
      <c r="H51" s="43">
        <v>0</v>
      </c>
      <c r="I51" s="43">
        <v>0</v>
      </c>
      <c r="J51" s="57"/>
      <c r="L51" s="56">
        <f t="shared" ref="L51" si="9">D51-H51</f>
        <v>0</v>
      </c>
      <c r="M51" s="45">
        <f t="shared" ref="M51" si="10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3"/>
      <c r="I52" s="43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/>
      <c r="H53" s="43">
        <v>0</v>
      </c>
      <c r="I53" s="43">
        <v>0</v>
      </c>
      <c r="J53" s="57"/>
      <c r="L53" s="56">
        <f t="shared" ref="L53" si="11">D53-H53</f>
        <v>0</v>
      </c>
      <c r="M53" s="45">
        <f t="shared" ref="M53" si="12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3"/>
      <c r="I54" s="43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/>
      <c r="H55" s="43">
        <v>0</v>
      </c>
      <c r="I55" s="43">
        <v>0</v>
      </c>
      <c r="J55" s="57"/>
      <c r="L55" s="56">
        <f t="shared" ref="L55:L56" si="13">D55-H55</f>
        <v>0</v>
      </c>
      <c r="M55" s="45">
        <f t="shared" ref="M55:M56" si="14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/>
      <c r="H56" s="43">
        <v>0</v>
      </c>
      <c r="I56" s="43">
        <v>0</v>
      </c>
      <c r="J56" s="57"/>
      <c r="L56" s="56">
        <f t="shared" si="13"/>
        <v>0</v>
      </c>
      <c r="M56" s="45">
        <f t="shared" si="14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79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6412121</v>
      </c>
      <c r="E13" s="33">
        <f t="shared" ref="E13:F13" si="1">SUM(E14:E48)</f>
        <v>5400000</v>
      </c>
      <c r="F13" s="33">
        <f t="shared" si="1"/>
        <v>11812121</v>
      </c>
      <c r="H13" s="33">
        <f t="shared" ref="H13:J13" si="2">SUM(H14:H48)</f>
        <v>11812121</v>
      </c>
      <c r="I13" s="33">
        <f t="shared" si="2"/>
        <v>0</v>
      </c>
      <c r="J13" s="33">
        <f t="shared" si="2"/>
        <v>11812121</v>
      </c>
      <c r="L13" s="33">
        <f t="shared" ref="L13:M13" si="3">SUM(L14:L48)</f>
        <v>-5400000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48" si="4">D16+E16</f>
        <v>0</v>
      </c>
      <c r="H16" s="43">
        <v>0</v>
      </c>
      <c r="I16" s="43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43">
        <v>0</v>
      </c>
      <c r="I17" s="43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3006406</v>
      </c>
      <c r="E20" s="42">
        <v>-2400000</v>
      </c>
      <c r="F20" s="43">
        <f t="shared" si="4"/>
        <v>606406</v>
      </c>
      <c r="H20" s="56">
        <v>606406</v>
      </c>
      <c r="I20" s="43">
        <v>0</v>
      </c>
      <c r="J20" s="57">
        <f t="shared" si="5"/>
        <v>606406</v>
      </c>
      <c r="L20" s="56">
        <f t="shared" si="6"/>
        <v>2400000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3405715</v>
      </c>
      <c r="E21" s="42">
        <v>5400000</v>
      </c>
      <c r="F21" s="43">
        <f t="shared" si="4"/>
        <v>8805715</v>
      </c>
      <c r="H21" s="56">
        <v>8805715</v>
      </c>
      <c r="I21" s="43">
        <v>0</v>
      </c>
      <c r="J21" s="57">
        <f t="shared" si="5"/>
        <v>8805715</v>
      </c>
      <c r="L21" s="56">
        <f t="shared" si="6"/>
        <v>-5400000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2">
        <v>2400000</v>
      </c>
      <c r="F24" s="43">
        <f t="shared" si="4"/>
        <v>2400000</v>
      </c>
      <c r="H24" s="56">
        <v>2400000</v>
      </c>
      <c r="I24" s="43">
        <v>0</v>
      </c>
      <c r="J24" s="57">
        <f t="shared" si="5"/>
        <v>2400000</v>
      </c>
      <c r="L24" s="56">
        <f t="shared" si="6"/>
        <v>-2400000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3">
        <v>0</v>
      </c>
      <c r="F30" s="43">
        <f t="shared" si="4"/>
        <v>0</v>
      </c>
      <c r="H30" s="43">
        <v>0</v>
      </c>
      <c r="I30" s="43">
        <v>0</v>
      </c>
      <c r="J30" s="57">
        <f t="shared" si="5"/>
        <v>0</v>
      </c>
      <c r="L30" s="56">
        <f t="shared" si="6"/>
        <v>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3">
        <v>0</v>
      </c>
      <c r="E31" s="43">
        <v>0</v>
      </c>
      <c r="F31" s="43">
        <f t="shared" si="4"/>
        <v>0</v>
      </c>
      <c r="H31" s="43">
        <v>0</v>
      </c>
      <c r="I31" s="43">
        <v>0</v>
      </c>
      <c r="J31" s="57">
        <f t="shared" si="5"/>
        <v>0</v>
      </c>
      <c r="L31" s="56">
        <f t="shared" si="6"/>
        <v>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4"/>
        <v>0</v>
      </c>
      <c r="H40" s="43">
        <v>0</v>
      </c>
      <c r="I40" s="43">
        <v>0</v>
      </c>
      <c r="J40" s="57">
        <f t="shared" si="5"/>
        <v>0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26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6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6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26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:F56" si="9">D51+E51</f>
        <v>0</v>
      </c>
      <c r="H51" s="43">
        <v>0</v>
      </c>
      <c r="I51" s="43">
        <v>0</v>
      </c>
      <c r="J51" s="57">
        <f t="shared" ref="J51:J56" si="10">H51+I51</f>
        <v>0</v>
      </c>
      <c r="L51" s="56">
        <f t="shared" ref="L51:L56" si="11">D51-H51</f>
        <v>0</v>
      </c>
      <c r="M51" s="46">
        <f t="shared" ref="M51:M56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26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9"/>
        <v>0</v>
      </c>
      <c r="H53" s="43">
        <v>0</v>
      </c>
      <c r="I53" s="43">
        <v>0</v>
      </c>
      <c r="J53" s="57">
        <f t="shared" si="10"/>
        <v>0</v>
      </c>
      <c r="L53" s="56">
        <f t="shared" si="11"/>
        <v>0</v>
      </c>
      <c r="M53" s="46">
        <f t="shared" si="12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26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9"/>
        <v>0</v>
      </c>
      <c r="H55" s="43">
        <v>0</v>
      </c>
      <c r="I55" s="43">
        <v>0</v>
      </c>
      <c r="J55" s="57">
        <f t="shared" si="10"/>
        <v>0</v>
      </c>
      <c r="L55" s="56">
        <f t="shared" si="11"/>
        <v>0</v>
      </c>
      <c r="M55" s="46">
        <f t="shared" si="12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9"/>
        <v>0</v>
      </c>
      <c r="H56" s="43">
        <v>0</v>
      </c>
      <c r="I56" s="43">
        <v>0</v>
      </c>
      <c r="J56" s="57">
        <f t="shared" si="10"/>
        <v>0</v>
      </c>
      <c r="L56" s="56">
        <f t="shared" si="11"/>
        <v>0</v>
      </c>
      <c r="M56" s="46">
        <f t="shared" si="12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80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26956511</v>
      </c>
      <c r="E13" s="33">
        <f t="shared" ref="E13:F13" si="1">SUM(E14:E48)</f>
        <v>214668978</v>
      </c>
      <c r="F13" s="33">
        <f t="shared" si="1"/>
        <v>241625489</v>
      </c>
      <c r="H13" s="33">
        <f t="shared" ref="H13:J13" si="2">SUM(H14:H48)</f>
        <v>218253420.35000002</v>
      </c>
      <c r="I13" s="33">
        <f t="shared" si="2"/>
        <v>23372068.359999999</v>
      </c>
      <c r="J13" s="33">
        <f t="shared" si="2"/>
        <v>241625488.70999998</v>
      </c>
      <c r="L13" s="33">
        <f t="shared" ref="L13:M13" si="3">SUM(L14:L48)</f>
        <v>-191296909.34999999</v>
      </c>
      <c r="M13" s="33">
        <f t="shared" si="3"/>
        <v>0.29000000306405127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1517745</v>
      </c>
      <c r="E16" s="43">
        <v>0</v>
      </c>
      <c r="F16" s="43">
        <f t="shared" ref="F16:F48" si="4">D16+E16</f>
        <v>1517745</v>
      </c>
      <c r="H16" s="56">
        <v>234751</v>
      </c>
      <c r="I16" s="46">
        <v>1282994.32</v>
      </c>
      <c r="J16" s="57">
        <f t="shared" ref="J16:J48" si="5">H16+I16</f>
        <v>1517745.32</v>
      </c>
      <c r="L16" s="56">
        <f t="shared" ref="L16:L48" si="6">D16-H16</f>
        <v>1282994</v>
      </c>
      <c r="M16" s="46">
        <f t="shared" ref="M16:M48" si="7">F16-J16</f>
        <v>-0.32000000006519258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7664615</v>
      </c>
      <c r="E17" s="43">
        <v>0</v>
      </c>
      <c r="F17" s="43">
        <f t="shared" si="4"/>
        <v>7664615</v>
      </c>
      <c r="H17" s="56">
        <v>1185491</v>
      </c>
      <c r="I17" s="46">
        <v>6479124</v>
      </c>
      <c r="J17" s="57">
        <f t="shared" si="5"/>
        <v>7664615</v>
      </c>
      <c r="L17" s="56">
        <f t="shared" si="6"/>
        <v>6479124</v>
      </c>
      <c r="M17" s="46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6">
        <v>0</v>
      </c>
      <c r="J18" s="57">
        <f t="shared" si="5"/>
        <v>0</v>
      </c>
      <c r="L18" s="56">
        <f t="shared" si="6"/>
        <v>0</v>
      </c>
      <c r="M18" s="46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40"/>
      <c r="N19" s="59"/>
    </row>
    <row r="20" spans="1:14" x14ac:dyDescent="0.25">
      <c r="A20" s="23">
        <v>1</v>
      </c>
      <c r="B20" s="11" t="s">
        <v>7</v>
      </c>
      <c r="C20" s="6"/>
      <c r="D20" s="41">
        <v>10204821</v>
      </c>
      <c r="E20" s="42">
        <v>120468</v>
      </c>
      <c r="F20" s="43">
        <f t="shared" si="4"/>
        <v>10325289</v>
      </c>
      <c r="H20" s="56">
        <v>10325289</v>
      </c>
      <c r="I20" s="46">
        <v>0</v>
      </c>
      <c r="J20" s="57">
        <f t="shared" si="5"/>
        <v>10325289</v>
      </c>
      <c r="L20" s="56">
        <f t="shared" si="6"/>
        <v>-120468</v>
      </c>
      <c r="M20" s="46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2">
        <v>7664615</v>
      </c>
      <c r="F21" s="43">
        <f t="shared" si="4"/>
        <v>7664615</v>
      </c>
      <c r="H21" s="56">
        <v>7664615</v>
      </c>
      <c r="I21" s="46">
        <v>0</v>
      </c>
      <c r="J21" s="57">
        <f t="shared" si="5"/>
        <v>7664615</v>
      </c>
      <c r="L21" s="56">
        <f t="shared" si="6"/>
        <v>-7664615</v>
      </c>
      <c r="M21" s="46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6">
        <v>0</v>
      </c>
      <c r="I22" s="46">
        <v>0</v>
      </c>
      <c r="J22" s="57">
        <f t="shared" si="5"/>
        <v>0</v>
      </c>
      <c r="L22" s="56">
        <f t="shared" si="6"/>
        <v>0</v>
      </c>
      <c r="M22" s="46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6">
        <v>0</v>
      </c>
      <c r="I23" s="46">
        <v>0</v>
      </c>
      <c r="J23" s="57">
        <f t="shared" si="5"/>
        <v>0</v>
      </c>
      <c r="L23" s="56">
        <f t="shared" si="6"/>
        <v>0</v>
      </c>
      <c r="M23" s="46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7169330</v>
      </c>
      <c r="E24" s="42">
        <v>-7169330</v>
      </c>
      <c r="F24" s="43">
        <f t="shared" si="4"/>
        <v>0</v>
      </c>
      <c r="H24" s="46">
        <v>0</v>
      </c>
      <c r="I24" s="46">
        <v>0</v>
      </c>
      <c r="J24" s="57">
        <f t="shared" si="5"/>
        <v>0</v>
      </c>
      <c r="L24" s="56">
        <f t="shared" si="6"/>
        <v>7169330</v>
      </c>
      <c r="M24" s="46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6">
        <v>0</v>
      </c>
      <c r="I25" s="46">
        <v>0</v>
      </c>
      <c r="J25" s="57">
        <f t="shared" si="5"/>
        <v>0</v>
      </c>
      <c r="L25" s="56">
        <f t="shared" si="6"/>
        <v>0</v>
      </c>
      <c r="M25" s="46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6">
        <v>0</v>
      </c>
      <c r="I26" s="46">
        <v>0</v>
      </c>
      <c r="J26" s="57">
        <f t="shared" si="5"/>
        <v>0</v>
      </c>
      <c r="L26" s="56">
        <f t="shared" si="6"/>
        <v>0</v>
      </c>
      <c r="M26" s="46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6">
        <v>0</v>
      </c>
      <c r="I27" s="46">
        <v>0</v>
      </c>
      <c r="J27" s="57">
        <f t="shared" si="5"/>
        <v>0</v>
      </c>
      <c r="L27" s="56">
        <f t="shared" si="6"/>
        <v>0</v>
      </c>
      <c r="M27" s="46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36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6">
        <v>0</v>
      </c>
      <c r="E30" s="42">
        <v>19864639</v>
      </c>
      <c r="F30" s="43">
        <f t="shared" si="4"/>
        <v>19864639</v>
      </c>
      <c r="H30" s="56">
        <v>19864638.699999999</v>
      </c>
      <c r="I30" s="46">
        <v>0</v>
      </c>
      <c r="J30" s="57">
        <f t="shared" si="5"/>
        <v>19864638.699999999</v>
      </c>
      <c r="L30" s="56">
        <f t="shared" si="6"/>
        <v>-19864638.699999999</v>
      </c>
      <c r="M30" s="46">
        <f t="shared" si="7"/>
        <v>0.30000000074505806</v>
      </c>
      <c r="N30" s="57"/>
    </row>
    <row r="31" spans="1:14" x14ac:dyDescent="0.25">
      <c r="A31" s="23">
        <v>2</v>
      </c>
      <c r="B31" s="11" t="s">
        <v>16</v>
      </c>
      <c r="C31" s="5"/>
      <c r="D31" s="46">
        <v>0</v>
      </c>
      <c r="E31" s="42">
        <v>400600</v>
      </c>
      <c r="F31" s="43">
        <f t="shared" si="4"/>
        <v>400600</v>
      </c>
      <c r="H31" s="56">
        <v>400600</v>
      </c>
      <c r="I31" s="46">
        <v>0</v>
      </c>
      <c r="J31" s="57">
        <f t="shared" si="5"/>
        <v>400600</v>
      </c>
      <c r="L31" s="56">
        <f t="shared" si="6"/>
        <v>-400600</v>
      </c>
      <c r="M31" s="46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400000</v>
      </c>
      <c r="E32" s="42">
        <v>-399000</v>
      </c>
      <c r="F32" s="43">
        <f t="shared" si="4"/>
        <v>1000</v>
      </c>
      <c r="H32" s="56">
        <v>1000</v>
      </c>
      <c r="I32" s="46">
        <v>0</v>
      </c>
      <c r="J32" s="57">
        <f t="shared" si="5"/>
        <v>1000</v>
      </c>
      <c r="L32" s="56">
        <f t="shared" si="6"/>
        <v>399000</v>
      </c>
      <c r="M32" s="46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6">
        <v>0</v>
      </c>
      <c r="E34" s="46">
        <v>0</v>
      </c>
      <c r="F34" s="43">
        <f t="shared" si="4"/>
        <v>0</v>
      </c>
      <c r="H34" s="46">
        <v>0</v>
      </c>
      <c r="I34" s="46">
        <v>0</v>
      </c>
      <c r="J34" s="57">
        <f t="shared" si="5"/>
        <v>0</v>
      </c>
      <c r="L34" s="56">
        <f t="shared" si="6"/>
        <v>0</v>
      </c>
      <c r="M34" s="46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6">
        <v>0</v>
      </c>
      <c r="E36" s="46">
        <v>0</v>
      </c>
      <c r="F36" s="43">
        <f t="shared" si="4"/>
        <v>0</v>
      </c>
      <c r="H36" s="46">
        <v>0</v>
      </c>
      <c r="I36" s="46">
        <v>0</v>
      </c>
      <c r="J36" s="57">
        <f t="shared" si="5"/>
        <v>0</v>
      </c>
      <c r="L36" s="56">
        <f t="shared" si="6"/>
        <v>0</v>
      </c>
      <c r="M36" s="46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6">
        <v>0</v>
      </c>
      <c r="E37" s="46">
        <v>0</v>
      </c>
      <c r="F37" s="43">
        <f t="shared" si="4"/>
        <v>0</v>
      </c>
      <c r="H37" s="46">
        <v>0</v>
      </c>
      <c r="I37" s="46">
        <v>0</v>
      </c>
      <c r="J37" s="57">
        <f t="shared" si="5"/>
        <v>0</v>
      </c>
      <c r="L37" s="56">
        <f t="shared" si="6"/>
        <v>0</v>
      </c>
      <c r="M37" s="46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36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6">
        <v>0</v>
      </c>
      <c r="E40" s="42">
        <v>192686986</v>
      </c>
      <c r="F40" s="43">
        <f t="shared" si="4"/>
        <v>192686986</v>
      </c>
      <c r="H40" s="56">
        <v>177077035.65000001</v>
      </c>
      <c r="I40" s="46">
        <v>15609950.039999999</v>
      </c>
      <c r="J40" s="57">
        <f t="shared" si="5"/>
        <v>192686985.69</v>
      </c>
      <c r="L40" s="56">
        <f t="shared" si="6"/>
        <v>-177077035.65000001</v>
      </c>
      <c r="M40" s="46">
        <f t="shared" si="7"/>
        <v>0.31000000238418579</v>
      </c>
      <c r="N40" s="57"/>
    </row>
    <row r="41" spans="1:14" x14ac:dyDescent="0.25">
      <c r="A41" s="23">
        <v>2</v>
      </c>
      <c r="B41" s="11" t="s">
        <v>18</v>
      </c>
      <c r="C41" s="5"/>
      <c r="D41" s="46">
        <v>0</v>
      </c>
      <c r="E41" s="42">
        <v>1500000</v>
      </c>
      <c r="F41" s="43">
        <f t="shared" si="4"/>
        <v>1500000</v>
      </c>
      <c r="H41" s="56">
        <v>1500000</v>
      </c>
      <c r="I41" s="46">
        <v>0</v>
      </c>
      <c r="J41" s="57">
        <f t="shared" si="5"/>
        <v>1500000</v>
      </c>
      <c r="L41" s="56">
        <f t="shared" si="6"/>
        <v>-1500000</v>
      </c>
      <c r="M41" s="46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6">
        <v>0</v>
      </c>
      <c r="E42" s="46">
        <v>0</v>
      </c>
      <c r="F42" s="43">
        <f t="shared" si="4"/>
        <v>0</v>
      </c>
      <c r="H42" s="46">
        <v>0</v>
      </c>
      <c r="I42" s="46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6">
        <v>0</v>
      </c>
      <c r="E43" s="46">
        <v>0</v>
      </c>
      <c r="F43" s="43">
        <f t="shared" si="4"/>
        <v>0</v>
      </c>
      <c r="H43" s="46">
        <v>0</v>
      </c>
      <c r="I43" s="46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6">
        <v>0</v>
      </c>
      <c r="E44" s="46">
        <v>0</v>
      </c>
      <c r="F44" s="43">
        <f t="shared" si="4"/>
        <v>0</v>
      </c>
      <c r="H44" s="46">
        <v>0</v>
      </c>
      <c r="I44" s="46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6">
        <v>0</v>
      </c>
      <c r="E45" s="46">
        <v>0</v>
      </c>
      <c r="F45" s="43">
        <f t="shared" si="4"/>
        <v>0</v>
      </c>
      <c r="H45" s="46">
        <v>0</v>
      </c>
      <c r="I45" s="46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6">
        <v>0</v>
      </c>
      <c r="E47" s="46">
        <v>0</v>
      </c>
      <c r="F47" s="43">
        <f t="shared" si="4"/>
        <v>0</v>
      </c>
      <c r="H47" s="46">
        <v>0</v>
      </c>
      <c r="I47" s="46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6">
        <v>0</v>
      </c>
      <c r="E48" s="46">
        <v>0</v>
      </c>
      <c r="F48" s="43">
        <f t="shared" si="4"/>
        <v>0</v>
      </c>
      <c r="H48" s="46">
        <v>0</v>
      </c>
      <c r="I48" s="46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16400000</v>
      </c>
      <c r="E49" s="44">
        <f t="shared" ref="E49:M49" si="8">SUM(E50:E56)</f>
        <v>0</v>
      </c>
      <c r="F49" s="44">
        <f t="shared" si="8"/>
        <v>16400000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16400000</v>
      </c>
      <c r="M49" s="44">
        <f t="shared" si="8"/>
        <v>16400000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6">
        <v>0</v>
      </c>
      <c r="E51" s="46">
        <v>0</v>
      </c>
      <c r="F51" s="43"/>
      <c r="H51" s="46">
        <v>0</v>
      </c>
      <c r="I51" s="46">
        <v>0</v>
      </c>
      <c r="J51" s="57"/>
      <c r="L51" s="56">
        <f t="shared" ref="L51" si="9">D51-H51</f>
        <v>0</v>
      </c>
      <c r="M51" s="45">
        <f t="shared" ref="M51" si="10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6">
        <v>0</v>
      </c>
      <c r="E53" s="46">
        <v>0</v>
      </c>
      <c r="F53" s="43"/>
      <c r="H53" s="46">
        <v>0</v>
      </c>
      <c r="I53" s="46">
        <v>0</v>
      </c>
      <c r="J53" s="57"/>
      <c r="L53" s="56">
        <f t="shared" ref="L53" si="11">D53-H53</f>
        <v>0</v>
      </c>
      <c r="M53" s="45">
        <f t="shared" ref="M53" si="12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6">
        <v>0</v>
      </c>
      <c r="E55" s="46">
        <v>0</v>
      </c>
      <c r="F55" s="43"/>
      <c r="H55" s="46">
        <v>0</v>
      </c>
      <c r="I55" s="46">
        <v>0</v>
      </c>
      <c r="J55" s="57"/>
      <c r="L55" s="56">
        <f t="shared" ref="L55:L56" si="13">D55-H55</f>
        <v>0</v>
      </c>
      <c r="M55" s="45">
        <f t="shared" ref="M55:M56" si="14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16400000</v>
      </c>
      <c r="E56" s="42">
        <v>0</v>
      </c>
      <c r="F56" s="43">
        <v>16400000</v>
      </c>
      <c r="H56" s="46">
        <v>0</v>
      </c>
      <c r="I56" s="46">
        <v>0</v>
      </c>
      <c r="J56" s="57"/>
      <c r="L56" s="56">
        <f t="shared" si="13"/>
        <v>16400000</v>
      </c>
      <c r="M56" s="45">
        <f t="shared" si="14"/>
        <v>16400000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1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5976562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81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104</v>
      </c>
      <c r="E7" s="32" t="s">
        <v>104</v>
      </c>
      <c r="F7" s="32" t="s">
        <v>104</v>
      </c>
      <c r="H7" s="32" t="s">
        <v>104</v>
      </c>
      <c r="I7" s="32" t="s">
        <v>104</v>
      </c>
      <c r="J7" s="32" t="s">
        <v>104</v>
      </c>
      <c r="L7" s="32" t="s">
        <v>104</v>
      </c>
      <c r="M7" s="32" t="s">
        <v>104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47657</v>
      </c>
      <c r="E8" s="34">
        <f t="shared" ref="E8:M8" si="0">SUM(E9:E10)</f>
        <v>-47657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47657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47657</v>
      </c>
      <c r="E10" s="80">
        <v>-47657</v>
      </c>
      <c r="F10" s="39">
        <f>D10+E10</f>
        <v>0</v>
      </c>
      <c r="H10" s="75">
        <v>0</v>
      </c>
      <c r="I10" s="75">
        <v>0</v>
      </c>
      <c r="J10" s="55">
        <f>H10+I10</f>
        <v>0</v>
      </c>
      <c r="L10" s="88">
        <f>D10-H10</f>
        <v>47657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75">
        <v>0</v>
      </c>
      <c r="F11" s="39">
        <f>D11+E11</f>
        <v>0</v>
      </c>
      <c r="H11" s="75">
        <v>0</v>
      </c>
      <c r="I11" s="75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x14ac:dyDescent="0.25">
      <c r="A12" s="76"/>
      <c r="B12" s="77"/>
      <c r="C12" s="2"/>
      <c r="D12" s="32" t="s">
        <v>106</v>
      </c>
      <c r="E12" s="32" t="s">
        <v>106</v>
      </c>
      <c r="F12" s="32" t="s">
        <v>106</v>
      </c>
      <c r="H12" s="32" t="s">
        <v>106</v>
      </c>
      <c r="I12" s="32" t="s">
        <v>106</v>
      </c>
      <c r="J12" s="32" t="s">
        <v>106</v>
      </c>
      <c r="L12" s="32" t="s">
        <v>106</v>
      </c>
      <c r="M12" s="32" t="s">
        <v>106</v>
      </c>
      <c r="N12" s="32"/>
    </row>
    <row r="13" spans="1:14" s="15" customFormat="1" ht="26.7" customHeight="1" x14ac:dyDescent="0.25">
      <c r="A13" s="110" t="s">
        <v>57</v>
      </c>
      <c r="B13" s="111"/>
      <c r="C13" s="14"/>
      <c r="D13" s="33">
        <f>SUM(D14:D15)</f>
        <v>216104</v>
      </c>
      <c r="E13" s="34">
        <f t="shared" ref="E13:M13" si="1">SUM(E14:E15)</f>
        <v>-216104</v>
      </c>
      <c r="F13" s="35">
        <f t="shared" si="1"/>
        <v>0</v>
      </c>
      <c r="G13" s="15">
        <f t="shared" si="1"/>
        <v>0</v>
      </c>
      <c r="H13" s="50">
        <f t="shared" si="1"/>
        <v>0</v>
      </c>
      <c r="I13" s="51">
        <f t="shared" si="1"/>
        <v>0</v>
      </c>
      <c r="J13" s="52">
        <f t="shared" si="1"/>
        <v>0</v>
      </c>
      <c r="K13" s="15">
        <f t="shared" si="1"/>
        <v>0</v>
      </c>
      <c r="L13" s="50">
        <f t="shared" si="1"/>
        <v>216104</v>
      </c>
      <c r="M13" s="51">
        <f t="shared" si="1"/>
        <v>0</v>
      </c>
      <c r="N13" s="52"/>
    </row>
    <row r="14" spans="1:14" s="1" customFormat="1" ht="26.7" customHeight="1" x14ac:dyDescent="0.25">
      <c r="A14" s="106" t="s">
        <v>100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7" customFormat="1" ht="15.6" x14ac:dyDescent="0.25">
      <c r="A15" s="23">
        <v>1</v>
      </c>
      <c r="B15" s="11" t="s">
        <v>58</v>
      </c>
      <c r="C15" s="2"/>
      <c r="D15" s="43">
        <v>216104</v>
      </c>
      <c r="E15" s="80">
        <v>-216104</v>
      </c>
      <c r="F15" s="39">
        <f>D15+E15</f>
        <v>0</v>
      </c>
      <c r="H15" s="75">
        <v>0</v>
      </c>
      <c r="I15" s="75">
        <v>0</v>
      </c>
      <c r="J15" s="55">
        <f>H15+I15</f>
        <v>0</v>
      </c>
      <c r="L15" s="88">
        <f>D15-H15</f>
        <v>216104</v>
      </c>
      <c r="M15" s="54">
        <f>F15-J15</f>
        <v>0</v>
      </c>
      <c r="N15" s="55"/>
    </row>
    <row r="16" spans="1:14" s="17" customFormat="1" ht="15.6" x14ac:dyDescent="0.25">
      <c r="A16" s="23">
        <v>2</v>
      </c>
      <c r="B16" s="11" t="s">
        <v>97</v>
      </c>
      <c r="C16" s="2"/>
      <c r="D16" s="43">
        <v>0</v>
      </c>
      <c r="E16" s="75">
        <v>0</v>
      </c>
      <c r="F16" s="39">
        <f>D16+E16</f>
        <v>0</v>
      </c>
      <c r="H16" s="75">
        <v>0</v>
      </c>
      <c r="I16" s="75">
        <v>0</v>
      </c>
      <c r="J16" s="55">
        <f>H16+I16</f>
        <v>0</v>
      </c>
      <c r="L16" s="53">
        <f>D16-H16</f>
        <v>0</v>
      </c>
      <c r="M16" s="54">
        <f>F16-J16</f>
        <v>0</v>
      </c>
      <c r="N16" s="55"/>
    </row>
    <row r="17" spans="1:14" s="1" customFormat="1" ht="15.6" x14ac:dyDescent="0.25">
      <c r="A17" s="76"/>
      <c r="B17" s="77"/>
      <c r="C17" s="2"/>
      <c r="D17" s="32" t="s">
        <v>38</v>
      </c>
      <c r="E17" s="30" t="s">
        <v>32</v>
      </c>
      <c r="F17" s="31" t="s">
        <v>32</v>
      </c>
      <c r="H17" s="47" t="s">
        <v>32</v>
      </c>
      <c r="I17" s="48" t="s">
        <v>32</v>
      </c>
      <c r="J17" s="49" t="s">
        <v>32</v>
      </c>
      <c r="L17" s="47" t="s">
        <v>32</v>
      </c>
      <c r="M17" s="48" t="s">
        <v>32</v>
      </c>
      <c r="N17" s="48"/>
    </row>
    <row r="18" spans="1:14" s="62" customFormat="1" ht="26.7" customHeight="1" x14ac:dyDescent="0.25">
      <c r="A18" s="108" t="s">
        <v>56</v>
      </c>
      <c r="B18" s="109"/>
      <c r="C18" s="61"/>
      <c r="D18" s="33">
        <f>SUM(D19:D53)</f>
        <v>1281282547</v>
      </c>
      <c r="E18" s="33">
        <f t="shared" ref="E18:F18" si="2">SUM(E19:E53)</f>
        <v>-93255879</v>
      </c>
      <c r="F18" s="33">
        <f t="shared" si="2"/>
        <v>1188026668</v>
      </c>
      <c r="H18" s="33">
        <f t="shared" ref="H18:J18" si="3">SUM(H19:H53)</f>
        <v>1189200511</v>
      </c>
      <c r="I18" s="33">
        <f t="shared" si="3"/>
        <v>-1173843</v>
      </c>
      <c r="J18" s="33">
        <f t="shared" si="3"/>
        <v>1188026668</v>
      </c>
      <c r="L18" s="33">
        <f t="shared" ref="L18:M18" si="4">SUM(L19:L53)</f>
        <v>92082036</v>
      </c>
      <c r="M18" s="33">
        <f t="shared" si="4"/>
        <v>0</v>
      </c>
      <c r="N18" s="52"/>
    </row>
    <row r="19" spans="1:14" s="1" customFormat="1" ht="26.7" customHeight="1" x14ac:dyDescent="0.25">
      <c r="A19" s="106" t="s">
        <v>46</v>
      </c>
      <c r="B19" s="107"/>
      <c r="C19" s="2"/>
      <c r="D19" s="36"/>
      <c r="E19" s="36"/>
      <c r="F19" s="36"/>
      <c r="H19" s="36"/>
      <c r="I19" s="36"/>
      <c r="J19" s="36"/>
      <c r="L19" s="36"/>
      <c r="M19" s="36"/>
      <c r="N19" s="58"/>
    </row>
    <row r="20" spans="1:14" s="16" customFormat="1" x14ac:dyDescent="0.25">
      <c r="A20" s="101" t="s">
        <v>45</v>
      </c>
      <c r="B20" s="102"/>
      <c r="C20" s="3"/>
      <c r="D20" s="40"/>
      <c r="E20" s="40"/>
      <c r="F20" s="40"/>
      <c r="H20" s="40"/>
      <c r="I20" s="40"/>
      <c r="J20" s="40"/>
      <c r="L20" s="40"/>
      <c r="M20" s="40"/>
      <c r="N20" s="59"/>
    </row>
    <row r="21" spans="1:14" x14ac:dyDescent="0.25">
      <c r="A21" s="23">
        <v>1</v>
      </c>
      <c r="B21" s="11" t="s">
        <v>4</v>
      </c>
      <c r="C21" s="4"/>
      <c r="D21" s="43">
        <v>0</v>
      </c>
      <c r="E21" s="43">
        <v>0</v>
      </c>
      <c r="F21" s="43">
        <f t="shared" ref="F21:F53" si="5">D21+E21</f>
        <v>0</v>
      </c>
      <c r="H21" s="43">
        <v>0</v>
      </c>
      <c r="I21" s="43">
        <v>0</v>
      </c>
      <c r="J21" s="57">
        <f t="shared" ref="J21:J53" si="6">H21+I21</f>
        <v>0</v>
      </c>
      <c r="L21" s="56">
        <f t="shared" ref="L21:L53" si="7">D21-H21</f>
        <v>0</v>
      </c>
      <c r="M21" s="45">
        <f t="shared" ref="M21:M53" si="8">F21-J21</f>
        <v>0</v>
      </c>
      <c r="N21" s="57"/>
    </row>
    <row r="22" spans="1:14" ht="26.7" customHeight="1" x14ac:dyDescent="0.25">
      <c r="A22" s="23">
        <v>2</v>
      </c>
      <c r="B22" s="11" t="s">
        <v>5</v>
      </c>
      <c r="C22" s="4"/>
      <c r="D22" s="43">
        <v>0</v>
      </c>
      <c r="E22" s="43">
        <v>0</v>
      </c>
      <c r="F22" s="43">
        <f t="shared" si="5"/>
        <v>0</v>
      </c>
      <c r="H22" s="43">
        <v>0</v>
      </c>
      <c r="I22" s="43">
        <v>0</v>
      </c>
      <c r="J22" s="57">
        <f t="shared" si="6"/>
        <v>0</v>
      </c>
      <c r="L22" s="56">
        <f t="shared" si="7"/>
        <v>0</v>
      </c>
      <c r="M22" s="45">
        <f t="shared" si="8"/>
        <v>0</v>
      </c>
      <c r="N22" s="57"/>
    </row>
    <row r="23" spans="1:14" ht="16.2" customHeight="1" x14ac:dyDescent="0.25">
      <c r="A23" s="23">
        <v>3</v>
      </c>
      <c r="B23" s="11" t="s">
        <v>6</v>
      </c>
      <c r="C23" s="5"/>
      <c r="D23" s="41">
        <v>93255897</v>
      </c>
      <c r="E23" s="42">
        <v>-93255897</v>
      </c>
      <c r="F23" s="43">
        <f t="shared" si="5"/>
        <v>0</v>
      </c>
      <c r="H23" s="43">
        <v>0</v>
      </c>
      <c r="I23" s="43">
        <v>0</v>
      </c>
      <c r="J23" s="57">
        <f t="shared" si="6"/>
        <v>0</v>
      </c>
      <c r="L23" s="56">
        <f t="shared" si="7"/>
        <v>93255897</v>
      </c>
      <c r="M23" s="45">
        <f t="shared" si="8"/>
        <v>0</v>
      </c>
      <c r="N23" s="57"/>
    </row>
    <row r="24" spans="1:14" s="16" customFormat="1" x14ac:dyDescent="0.25">
      <c r="A24" s="101" t="s">
        <v>108</v>
      </c>
      <c r="B24" s="102"/>
      <c r="C24" s="3"/>
      <c r="D24" s="40"/>
      <c r="E24" s="40"/>
      <c r="F24" s="40"/>
      <c r="H24" s="40"/>
      <c r="I24" s="40"/>
      <c r="J24" s="40"/>
      <c r="L24" s="40"/>
      <c r="M24" s="26"/>
      <c r="N24" s="59"/>
    </row>
    <row r="25" spans="1:14" x14ac:dyDescent="0.25">
      <c r="A25" s="23">
        <v>1</v>
      </c>
      <c r="B25" s="11" t="s">
        <v>7</v>
      </c>
      <c r="C25" s="6"/>
      <c r="D25" s="41">
        <v>107500000</v>
      </c>
      <c r="E25" s="42">
        <v>-2500000</v>
      </c>
      <c r="F25" s="43">
        <f t="shared" si="5"/>
        <v>105000000</v>
      </c>
      <c r="H25" s="56">
        <v>102500000</v>
      </c>
      <c r="I25" s="46">
        <v>2500000</v>
      </c>
      <c r="J25" s="57">
        <f t="shared" si="6"/>
        <v>105000000</v>
      </c>
      <c r="L25" s="56">
        <f t="shared" si="7"/>
        <v>5000000</v>
      </c>
      <c r="M25" s="45">
        <f t="shared" si="8"/>
        <v>0</v>
      </c>
      <c r="N25" s="57"/>
    </row>
    <row r="26" spans="1:14" x14ac:dyDescent="0.25">
      <c r="A26" s="23">
        <v>2</v>
      </c>
      <c r="B26" s="12" t="s">
        <v>8</v>
      </c>
      <c r="C26" s="6"/>
      <c r="D26" s="41">
        <v>70467300</v>
      </c>
      <c r="E26" s="43">
        <v>0</v>
      </c>
      <c r="F26" s="43">
        <f t="shared" si="5"/>
        <v>70467300</v>
      </c>
      <c r="H26" s="56">
        <v>74141143</v>
      </c>
      <c r="I26" s="46">
        <v>-3673843</v>
      </c>
      <c r="J26" s="57">
        <f t="shared" si="6"/>
        <v>70467300</v>
      </c>
      <c r="L26" s="56">
        <f t="shared" si="7"/>
        <v>-3673843</v>
      </c>
      <c r="M26" s="45">
        <f t="shared" si="8"/>
        <v>0</v>
      </c>
      <c r="N26" s="57"/>
    </row>
    <row r="27" spans="1:14" x14ac:dyDescent="0.25">
      <c r="A27" s="23">
        <v>3</v>
      </c>
      <c r="B27" s="11" t="s">
        <v>9</v>
      </c>
      <c r="C27" s="4"/>
      <c r="D27" s="43">
        <v>0</v>
      </c>
      <c r="E27" s="43">
        <v>0</v>
      </c>
      <c r="F27" s="43">
        <f t="shared" si="5"/>
        <v>0</v>
      </c>
      <c r="H27" s="43">
        <v>0</v>
      </c>
      <c r="I27" s="43">
        <v>0</v>
      </c>
      <c r="J27" s="57">
        <f t="shared" si="6"/>
        <v>0</v>
      </c>
      <c r="L27" s="56">
        <f t="shared" si="7"/>
        <v>0</v>
      </c>
      <c r="M27" s="45">
        <f t="shared" si="8"/>
        <v>0</v>
      </c>
      <c r="N27" s="57"/>
    </row>
    <row r="28" spans="1:14" x14ac:dyDescent="0.25">
      <c r="A28" s="23">
        <v>4</v>
      </c>
      <c r="B28" s="11" t="s">
        <v>10</v>
      </c>
      <c r="C28" s="5"/>
      <c r="D28" s="43">
        <v>0</v>
      </c>
      <c r="E28" s="43">
        <v>0</v>
      </c>
      <c r="F28" s="43">
        <f t="shared" si="5"/>
        <v>0</v>
      </c>
      <c r="H28" s="43">
        <v>0</v>
      </c>
      <c r="I28" s="43">
        <v>0</v>
      </c>
      <c r="J28" s="57">
        <f t="shared" si="6"/>
        <v>0</v>
      </c>
      <c r="L28" s="56">
        <f t="shared" si="7"/>
        <v>0</v>
      </c>
      <c r="M28" s="45">
        <f t="shared" si="8"/>
        <v>0</v>
      </c>
      <c r="N28" s="57"/>
    </row>
    <row r="29" spans="1:14" x14ac:dyDescent="0.25">
      <c r="A29" s="23">
        <v>5</v>
      </c>
      <c r="B29" s="12" t="s">
        <v>11</v>
      </c>
      <c r="C29" s="7"/>
      <c r="D29" s="43">
        <v>0</v>
      </c>
      <c r="E29" s="43">
        <v>0</v>
      </c>
      <c r="F29" s="43">
        <f t="shared" si="5"/>
        <v>0</v>
      </c>
      <c r="H29" s="43">
        <v>0</v>
      </c>
      <c r="I29" s="43">
        <v>0</v>
      </c>
      <c r="J29" s="57">
        <f t="shared" si="6"/>
        <v>0</v>
      </c>
      <c r="L29" s="56">
        <f t="shared" si="7"/>
        <v>0</v>
      </c>
      <c r="M29" s="45">
        <f t="shared" si="8"/>
        <v>0</v>
      </c>
      <c r="N29" s="57"/>
    </row>
    <row r="30" spans="1:14" x14ac:dyDescent="0.25">
      <c r="A30" s="23">
        <v>6</v>
      </c>
      <c r="B30" s="12" t="s">
        <v>12</v>
      </c>
      <c r="C30" s="7"/>
      <c r="D30" s="43">
        <v>0</v>
      </c>
      <c r="E30" s="42">
        <v>2500000</v>
      </c>
      <c r="F30" s="43">
        <f t="shared" si="5"/>
        <v>2500000</v>
      </c>
      <c r="H30" s="56">
        <v>2500000</v>
      </c>
      <c r="I30" s="43">
        <v>0</v>
      </c>
      <c r="J30" s="57">
        <f t="shared" si="6"/>
        <v>2500000</v>
      </c>
      <c r="L30" s="56">
        <f t="shared" si="7"/>
        <v>-2500000</v>
      </c>
      <c r="M30" s="45">
        <f t="shared" si="8"/>
        <v>0</v>
      </c>
      <c r="N30" s="57"/>
    </row>
    <row r="31" spans="1:14" x14ac:dyDescent="0.25">
      <c r="A31" s="23">
        <v>7</v>
      </c>
      <c r="B31" s="12" t="s">
        <v>13</v>
      </c>
      <c r="C31" s="8"/>
      <c r="D31" s="43">
        <v>0</v>
      </c>
      <c r="E31" s="43">
        <v>0</v>
      </c>
      <c r="F31" s="43">
        <f t="shared" si="5"/>
        <v>0</v>
      </c>
      <c r="H31" s="43">
        <v>0</v>
      </c>
      <c r="I31" s="43">
        <v>0</v>
      </c>
      <c r="J31" s="57">
        <f t="shared" si="6"/>
        <v>0</v>
      </c>
      <c r="L31" s="56">
        <f t="shared" si="7"/>
        <v>0</v>
      </c>
      <c r="M31" s="45">
        <f t="shared" si="8"/>
        <v>0</v>
      </c>
      <c r="N31" s="57"/>
    </row>
    <row r="32" spans="1:14" x14ac:dyDescent="0.25">
      <c r="A32" s="23">
        <v>8</v>
      </c>
      <c r="B32" s="12" t="s">
        <v>14</v>
      </c>
      <c r="C32" s="7"/>
      <c r="D32" s="43">
        <v>0</v>
      </c>
      <c r="E32" s="43">
        <v>0</v>
      </c>
      <c r="F32" s="43">
        <f t="shared" si="5"/>
        <v>0</v>
      </c>
      <c r="H32" s="43">
        <v>0</v>
      </c>
      <c r="I32" s="43">
        <v>0</v>
      </c>
      <c r="J32" s="57">
        <f t="shared" si="6"/>
        <v>0</v>
      </c>
      <c r="L32" s="56">
        <f t="shared" si="7"/>
        <v>0</v>
      </c>
      <c r="M32" s="45">
        <f t="shared" si="8"/>
        <v>0</v>
      </c>
      <c r="N32" s="57"/>
    </row>
    <row r="33" spans="1:14" ht="30" customHeight="1" x14ac:dyDescent="0.25">
      <c r="A33" s="106" t="s">
        <v>41</v>
      </c>
      <c r="B33" s="107"/>
      <c r="C33" s="7"/>
      <c r="D33" s="36"/>
      <c r="E33" s="36"/>
      <c r="F33" s="36"/>
      <c r="H33" s="36"/>
      <c r="I33" s="36"/>
      <c r="J33" s="36"/>
      <c r="L33" s="36"/>
      <c r="M33" s="13"/>
      <c r="N33" s="58"/>
    </row>
    <row r="34" spans="1:14" s="16" customFormat="1" x14ac:dyDescent="0.25">
      <c r="A34" s="101" t="s">
        <v>42</v>
      </c>
      <c r="B34" s="102"/>
      <c r="C34" s="9"/>
      <c r="D34" s="40"/>
      <c r="E34" s="40"/>
      <c r="F34" s="40"/>
      <c r="H34" s="40"/>
      <c r="I34" s="40"/>
      <c r="J34" s="40"/>
      <c r="L34" s="40"/>
      <c r="M34" s="26"/>
      <c r="N34" s="59"/>
    </row>
    <row r="35" spans="1:14" x14ac:dyDescent="0.25">
      <c r="A35" s="23">
        <v>1</v>
      </c>
      <c r="B35" s="11" t="s">
        <v>15</v>
      </c>
      <c r="C35" s="4"/>
      <c r="D35" s="41">
        <v>47660500</v>
      </c>
      <c r="E35" s="43">
        <v>0</v>
      </c>
      <c r="F35" s="43">
        <f t="shared" si="5"/>
        <v>47660500</v>
      </c>
      <c r="H35" s="56">
        <v>47660500</v>
      </c>
      <c r="I35" s="43">
        <v>0</v>
      </c>
      <c r="J35" s="57">
        <f t="shared" si="6"/>
        <v>47660500</v>
      </c>
      <c r="L35" s="56">
        <f t="shared" si="7"/>
        <v>0</v>
      </c>
      <c r="M35" s="45">
        <f t="shared" si="8"/>
        <v>0</v>
      </c>
      <c r="N35" s="57"/>
    </row>
    <row r="36" spans="1:14" x14ac:dyDescent="0.25">
      <c r="A36" s="23">
        <v>2</v>
      </c>
      <c r="B36" s="11" t="s">
        <v>16</v>
      </c>
      <c r="C36" s="5"/>
      <c r="D36" s="41">
        <v>32199200</v>
      </c>
      <c r="E36" s="43">
        <v>0</v>
      </c>
      <c r="F36" s="43">
        <f t="shared" si="5"/>
        <v>32199200</v>
      </c>
      <c r="H36" s="56">
        <v>32199200</v>
      </c>
      <c r="I36" s="43">
        <v>0</v>
      </c>
      <c r="J36" s="57">
        <f t="shared" si="6"/>
        <v>32199200</v>
      </c>
      <c r="L36" s="56">
        <f t="shared" si="7"/>
        <v>0</v>
      </c>
      <c r="M36" s="45">
        <f t="shared" si="8"/>
        <v>0</v>
      </c>
      <c r="N36" s="57"/>
    </row>
    <row r="37" spans="1:14" x14ac:dyDescent="0.25">
      <c r="A37" s="23">
        <v>3</v>
      </c>
      <c r="B37" s="11" t="s">
        <v>17</v>
      </c>
      <c r="C37" s="5"/>
      <c r="D37" s="43">
        <v>0</v>
      </c>
      <c r="E37" s="43">
        <v>0</v>
      </c>
      <c r="F37" s="43">
        <f t="shared" si="5"/>
        <v>0</v>
      </c>
      <c r="H37" s="43">
        <v>0</v>
      </c>
      <c r="I37" s="43">
        <v>0</v>
      </c>
      <c r="J37" s="57">
        <f t="shared" si="6"/>
        <v>0</v>
      </c>
      <c r="L37" s="56">
        <f t="shared" si="7"/>
        <v>0</v>
      </c>
      <c r="M37" s="45">
        <f t="shared" si="8"/>
        <v>0</v>
      </c>
      <c r="N37" s="57"/>
    </row>
    <row r="38" spans="1:14" s="16" customFormat="1" x14ac:dyDescent="0.25">
      <c r="A38" s="101" t="s">
        <v>43</v>
      </c>
      <c r="B38" s="102"/>
      <c r="C38" s="9"/>
      <c r="D38" s="40"/>
      <c r="E38" s="40"/>
      <c r="F38" s="40"/>
      <c r="H38" s="40"/>
      <c r="I38" s="40"/>
      <c r="J38" s="40"/>
      <c r="L38" s="40"/>
      <c r="M38" s="26"/>
      <c r="N38" s="59"/>
    </row>
    <row r="39" spans="1:14" x14ac:dyDescent="0.25">
      <c r="A39" s="23">
        <v>1</v>
      </c>
      <c r="B39" s="12" t="s">
        <v>18</v>
      </c>
      <c r="C39" s="8"/>
      <c r="D39" s="43">
        <v>0</v>
      </c>
      <c r="E39" s="43">
        <v>0</v>
      </c>
      <c r="F39" s="43">
        <f t="shared" si="5"/>
        <v>0</v>
      </c>
      <c r="H39" s="43">
        <v>0</v>
      </c>
      <c r="I39" s="43">
        <v>0</v>
      </c>
      <c r="J39" s="57">
        <f t="shared" si="6"/>
        <v>0</v>
      </c>
      <c r="L39" s="56">
        <f t="shared" si="7"/>
        <v>0</v>
      </c>
      <c r="M39" s="45">
        <f t="shared" si="8"/>
        <v>0</v>
      </c>
      <c r="N39" s="57"/>
    </row>
    <row r="40" spans="1:14" s="16" customFormat="1" x14ac:dyDescent="0.25">
      <c r="A40" s="101" t="s">
        <v>19</v>
      </c>
      <c r="B40" s="102"/>
      <c r="C40" s="9"/>
      <c r="D40" s="40"/>
      <c r="E40" s="40"/>
      <c r="F40" s="40"/>
      <c r="H40" s="40"/>
      <c r="I40" s="40"/>
      <c r="J40" s="40"/>
      <c r="L40" s="40"/>
      <c r="M40" s="26"/>
      <c r="N40" s="59"/>
    </row>
    <row r="41" spans="1:14" x14ac:dyDescent="0.25">
      <c r="A41" s="23">
        <v>1</v>
      </c>
      <c r="B41" s="11" t="s">
        <v>20</v>
      </c>
      <c r="C41" s="5"/>
      <c r="D41" s="41">
        <v>70821000</v>
      </c>
      <c r="E41" s="43">
        <v>0</v>
      </c>
      <c r="F41" s="43">
        <f t="shared" si="5"/>
        <v>70821000</v>
      </c>
      <c r="H41" s="56">
        <v>70821000</v>
      </c>
      <c r="I41" s="43">
        <v>0</v>
      </c>
      <c r="J41" s="57">
        <f t="shared" si="6"/>
        <v>70821000</v>
      </c>
      <c r="L41" s="56">
        <f t="shared" si="7"/>
        <v>0</v>
      </c>
      <c r="M41" s="45">
        <f t="shared" si="8"/>
        <v>0</v>
      </c>
      <c r="N41" s="57"/>
    </row>
    <row r="42" spans="1:14" x14ac:dyDescent="0.25">
      <c r="A42" s="23">
        <v>2</v>
      </c>
      <c r="B42" s="11" t="s">
        <v>21</v>
      </c>
      <c r="C42" s="5"/>
      <c r="D42" s="43">
        <v>0</v>
      </c>
      <c r="E42" s="43">
        <v>0</v>
      </c>
      <c r="F42" s="43">
        <f t="shared" si="5"/>
        <v>0</v>
      </c>
      <c r="H42" s="43">
        <v>0</v>
      </c>
      <c r="I42" s="43">
        <v>0</v>
      </c>
      <c r="J42" s="57">
        <f t="shared" si="6"/>
        <v>0</v>
      </c>
      <c r="L42" s="56">
        <f t="shared" si="7"/>
        <v>0</v>
      </c>
      <c r="M42" s="45">
        <f t="shared" si="8"/>
        <v>0</v>
      </c>
      <c r="N42" s="57"/>
    </row>
    <row r="43" spans="1:14" ht="15.6" x14ac:dyDescent="0.25">
      <c r="A43" s="106" t="s">
        <v>55</v>
      </c>
      <c r="B43" s="107"/>
      <c r="C43" s="7"/>
      <c r="D43" s="36"/>
      <c r="E43" s="36"/>
      <c r="F43" s="36"/>
      <c r="H43" s="36"/>
      <c r="I43" s="36"/>
      <c r="J43" s="36"/>
      <c r="L43" s="36"/>
      <c r="M43" s="13"/>
      <c r="N43" s="58"/>
    </row>
    <row r="44" spans="1:14" s="16" customFormat="1" x14ac:dyDescent="0.25">
      <c r="A44" s="101" t="s">
        <v>44</v>
      </c>
      <c r="B44" s="102"/>
      <c r="C44" s="9"/>
      <c r="D44" s="40"/>
      <c r="E44" s="40"/>
      <c r="F44" s="40"/>
      <c r="H44" s="40"/>
      <c r="I44" s="40"/>
      <c r="J44" s="40"/>
      <c r="L44" s="40"/>
      <c r="M44" s="26"/>
      <c r="N44" s="59"/>
    </row>
    <row r="45" spans="1:14" x14ac:dyDescent="0.25">
      <c r="A45" s="23">
        <v>1</v>
      </c>
      <c r="B45" s="11" t="s">
        <v>22</v>
      </c>
      <c r="C45" s="5"/>
      <c r="D45" s="41">
        <v>859378650</v>
      </c>
      <c r="E45" s="42">
        <v>18</v>
      </c>
      <c r="F45" s="43">
        <f t="shared" si="5"/>
        <v>859378668</v>
      </c>
      <c r="H45" s="56">
        <v>859378668</v>
      </c>
      <c r="I45" s="43">
        <v>0</v>
      </c>
      <c r="J45" s="57">
        <f t="shared" si="6"/>
        <v>859378668</v>
      </c>
      <c r="L45" s="56">
        <f t="shared" si="7"/>
        <v>-18</v>
      </c>
      <c r="M45" s="45">
        <f t="shared" si="8"/>
        <v>0</v>
      </c>
      <c r="N45" s="57"/>
    </row>
    <row r="46" spans="1:14" x14ac:dyDescent="0.25">
      <c r="A46" s="23">
        <v>2</v>
      </c>
      <c r="B46" s="11" t="s">
        <v>18</v>
      </c>
      <c r="C46" s="5"/>
      <c r="D46" s="43">
        <v>0</v>
      </c>
      <c r="E46" s="43">
        <v>0</v>
      </c>
      <c r="F46" s="43">
        <f t="shared" si="5"/>
        <v>0</v>
      </c>
      <c r="H46" s="43">
        <v>0</v>
      </c>
      <c r="I46" s="43">
        <v>0</v>
      </c>
      <c r="J46" s="57">
        <f t="shared" si="6"/>
        <v>0</v>
      </c>
      <c r="L46" s="56">
        <f t="shared" si="7"/>
        <v>0</v>
      </c>
      <c r="M46" s="45">
        <f t="shared" si="8"/>
        <v>0</v>
      </c>
      <c r="N46" s="57"/>
    </row>
    <row r="47" spans="1:14" x14ac:dyDescent="0.25">
      <c r="A47" s="23">
        <v>3</v>
      </c>
      <c r="B47" s="11" t="s">
        <v>23</v>
      </c>
      <c r="C47" s="5"/>
      <c r="D47" s="43">
        <v>0</v>
      </c>
      <c r="E47" s="43">
        <v>0</v>
      </c>
      <c r="F47" s="43">
        <f t="shared" si="5"/>
        <v>0</v>
      </c>
      <c r="H47" s="43">
        <v>0</v>
      </c>
      <c r="I47" s="43">
        <v>0</v>
      </c>
      <c r="J47" s="57">
        <f t="shared" si="6"/>
        <v>0</v>
      </c>
      <c r="L47" s="56">
        <f t="shared" si="7"/>
        <v>0</v>
      </c>
      <c r="M47" s="45">
        <f t="shared" si="8"/>
        <v>0</v>
      </c>
      <c r="N47" s="57"/>
    </row>
    <row r="48" spans="1:14" x14ac:dyDescent="0.25">
      <c r="A48" s="23">
        <v>4</v>
      </c>
      <c r="B48" s="11" t="s">
        <v>24</v>
      </c>
      <c r="C48" s="5"/>
      <c r="D48" s="43">
        <v>0</v>
      </c>
      <c r="E48" s="43">
        <v>0</v>
      </c>
      <c r="F48" s="43">
        <f t="shared" si="5"/>
        <v>0</v>
      </c>
      <c r="H48" s="43">
        <v>0</v>
      </c>
      <c r="I48" s="43">
        <v>0</v>
      </c>
      <c r="J48" s="57">
        <f t="shared" si="6"/>
        <v>0</v>
      </c>
      <c r="L48" s="56">
        <f t="shared" si="7"/>
        <v>0</v>
      </c>
      <c r="M48" s="45">
        <f t="shared" si="8"/>
        <v>0</v>
      </c>
      <c r="N48" s="57"/>
    </row>
    <row r="49" spans="1:14" x14ac:dyDescent="0.25">
      <c r="A49" s="23">
        <v>5</v>
      </c>
      <c r="B49" s="11" t="s">
        <v>25</v>
      </c>
      <c r="C49" s="5"/>
      <c r="D49" s="43">
        <v>0</v>
      </c>
      <c r="E49" s="43">
        <v>0</v>
      </c>
      <c r="F49" s="43">
        <f t="shared" si="5"/>
        <v>0</v>
      </c>
      <c r="H49" s="43">
        <v>0</v>
      </c>
      <c r="I49" s="43">
        <v>0</v>
      </c>
      <c r="J49" s="57">
        <f t="shared" si="6"/>
        <v>0</v>
      </c>
      <c r="L49" s="56">
        <f t="shared" si="7"/>
        <v>0</v>
      </c>
      <c r="M49" s="45">
        <f t="shared" si="8"/>
        <v>0</v>
      </c>
      <c r="N49" s="57"/>
    </row>
    <row r="50" spans="1:14" x14ac:dyDescent="0.25">
      <c r="A50" s="23">
        <v>6</v>
      </c>
      <c r="B50" s="11" t="s">
        <v>26</v>
      </c>
      <c r="C50" s="5"/>
      <c r="D50" s="43">
        <v>0</v>
      </c>
      <c r="E50" s="43">
        <v>0</v>
      </c>
      <c r="F50" s="43">
        <f t="shared" si="5"/>
        <v>0</v>
      </c>
      <c r="H50" s="43">
        <v>0</v>
      </c>
      <c r="I50" s="43">
        <v>0</v>
      </c>
      <c r="J50" s="57">
        <f t="shared" si="6"/>
        <v>0</v>
      </c>
      <c r="L50" s="56">
        <f t="shared" si="7"/>
        <v>0</v>
      </c>
      <c r="M50" s="45">
        <f t="shared" si="8"/>
        <v>0</v>
      </c>
      <c r="N50" s="57"/>
    </row>
    <row r="51" spans="1:14" s="16" customFormat="1" x14ac:dyDescent="0.25">
      <c r="A51" s="101" t="s">
        <v>59</v>
      </c>
      <c r="B51" s="102"/>
      <c r="C51" s="9"/>
      <c r="D51" s="40"/>
      <c r="E51" s="40"/>
      <c r="F51" s="40"/>
      <c r="H51" s="40"/>
      <c r="I51" s="40"/>
      <c r="J51" s="40"/>
      <c r="L51" s="40"/>
      <c r="M51" s="40"/>
      <c r="N51" s="59"/>
    </row>
    <row r="52" spans="1:14" x14ac:dyDescent="0.25">
      <c r="A52" s="23">
        <v>1</v>
      </c>
      <c r="B52" s="11" t="s">
        <v>18</v>
      </c>
      <c r="C52" s="5"/>
      <c r="D52" s="43">
        <v>0</v>
      </c>
      <c r="E52" s="43">
        <v>0</v>
      </c>
      <c r="F52" s="43">
        <f t="shared" si="5"/>
        <v>0</v>
      </c>
      <c r="H52" s="43">
        <v>0</v>
      </c>
      <c r="I52" s="43">
        <v>0</v>
      </c>
      <c r="J52" s="57">
        <f t="shared" si="6"/>
        <v>0</v>
      </c>
      <c r="L52" s="56">
        <f t="shared" si="7"/>
        <v>0</v>
      </c>
      <c r="M52" s="45">
        <f t="shared" si="8"/>
        <v>0</v>
      </c>
      <c r="N52" s="57"/>
    </row>
    <row r="53" spans="1:14" x14ac:dyDescent="0.25">
      <c r="A53" s="23">
        <v>2</v>
      </c>
      <c r="B53" s="11" t="s">
        <v>27</v>
      </c>
      <c r="C53" s="5"/>
      <c r="D53" s="43">
        <v>0</v>
      </c>
      <c r="E53" s="43">
        <v>0</v>
      </c>
      <c r="F53" s="43">
        <f t="shared" si="5"/>
        <v>0</v>
      </c>
      <c r="H53" s="43">
        <v>0</v>
      </c>
      <c r="I53" s="43">
        <v>0</v>
      </c>
      <c r="J53" s="57">
        <f t="shared" si="6"/>
        <v>0</v>
      </c>
      <c r="L53" s="56">
        <f t="shared" si="7"/>
        <v>0</v>
      </c>
      <c r="M53" s="45">
        <f t="shared" si="8"/>
        <v>0</v>
      </c>
      <c r="N53" s="57"/>
    </row>
    <row r="54" spans="1:14" s="25" customFormat="1" ht="31.5" customHeight="1" x14ac:dyDescent="0.25">
      <c r="A54" s="112" t="s">
        <v>47</v>
      </c>
      <c r="B54" s="113"/>
      <c r="C54" s="24"/>
      <c r="D54" s="44">
        <f>SUM(D55:D61)</f>
        <v>26180771</v>
      </c>
      <c r="E54" s="44">
        <f t="shared" ref="E54:M54" si="9">SUM(E55:E61)</f>
        <v>0</v>
      </c>
      <c r="F54" s="44">
        <f t="shared" si="9"/>
        <v>26180771</v>
      </c>
      <c r="G54" s="25">
        <f t="shared" si="9"/>
        <v>0</v>
      </c>
      <c r="H54" s="44">
        <f t="shared" si="9"/>
        <v>0</v>
      </c>
      <c r="I54" s="44">
        <f t="shared" si="9"/>
        <v>0</v>
      </c>
      <c r="J54" s="44">
        <f t="shared" si="9"/>
        <v>0</v>
      </c>
      <c r="K54" s="25">
        <f t="shared" si="9"/>
        <v>0</v>
      </c>
      <c r="L54" s="44">
        <f t="shared" si="9"/>
        <v>26180771</v>
      </c>
      <c r="M54" s="44">
        <f t="shared" si="9"/>
        <v>26180771</v>
      </c>
      <c r="N54" s="35"/>
    </row>
    <row r="55" spans="1:14" x14ac:dyDescent="0.25">
      <c r="A55" s="101" t="s">
        <v>48</v>
      </c>
      <c r="B55" s="102"/>
      <c r="C55" s="9"/>
      <c r="D55" s="40"/>
      <c r="E55" s="40"/>
      <c r="F55" s="40"/>
      <c r="G55" s="16"/>
      <c r="H55" s="40"/>
      <c r="I55" s="40"/>
      <c r="J55" s="40"/>
      <c r="K55" s="16"/>
      <c r="L55" s="40"/>
      <c r="M55" s="40"/>
      <c r="N55" s="59"/>
    </row>
    <row r="56" spans="1:14" x14ac:dyDescent="0.25">
      <c r="A56" s="23">
        <v>1</v>
      </c>
      <c r="B56" s="11" t="s">
        <v>49</v>
      </c>
      <c r="C56" s="5"/>
      <c r="D56" s="43">
        <v>0</v>
      </c>
      <c r="E56" s="43">
        <v>0</v>
      </c>
      <c r="F56" s="43"/>
      <c r="H56" s="43">
        <v>0</v>
      </c>
      <c r="I56" s="43">
        <v>0</v>
      </c>
      <c r="J56" s="57"/>
      <c r="L56" s="56">
        <f t="shared" ref="L56" si="10">D56-H56</f>
        <v>0</v>
      </c>
      <c r="M56" s="45">
        <f t="shared" ref="M56" si="11">F56-J56</f>
        <v>0</v>
      </c>
      <c r="N56" s="57"/>
    </row>
    <row r="57" spans="1:14" x14ac:dyDescent="0.25">
      <c r="A57" s="101" t="s">
        <v>50</v>
      </c>
      <c r="B57" s="102"/>
      <c r="C57" s="5"/>
      <c r="D57" s="40"/>
      <c r="E57" s="40"/>
      <c r="F57" s="40"/>
      <c r="G57" s="16"/>
      <c r="H57" s="40"/>
      <c r="I57" s="40"/>
      <c r="J57" s="40"/>
      <c r="K57" s="16"/>
      <c r="L57" s="40"/>
      <c r="M57" s="40"/>
      <c r="N57" s="59"/>
    </row>
    <row r="58" spans="1:14" x14ac:dyDescent="0.25">
      <c r="A58" s="23">
        <v>1</v>
      </c>
      <c r="B58" s="11" t="s">
        <v>51</v>
      </c>
      <c r="C58" s="5"/>
      <c r="D58" s="43">
        <v>0</v>
      </c>
      <c r="E58" s="43">
        <v>0</v>
      </c>
      <c r="F58" s="43"/>
      <c r="H58" s="43">
        <v>0</v>
      </c>
      <c r="I58" s="43">
        <v>0</v>
      </c>
      <c r="J58" s="57"/>
      <c r="L58" s="56">
        <f t="shared" ref="L58" si="12">D58-H58</f>
        <v>0</v>
      </c>
      <c r="M58" s="45">
        <f t="shared" ref="M58" si="13">F58-J58</f>
        <v>0</v>
      </c>
      <c r="N58" s="57"/>
    </row>
    <row r="59" spans="1:14" x14ac:dyDescent="0.25">
      <c r="A59" s="101" t="s">
        <v>54</v>
      </c>
      <c r="B59" s="102"/>
      <c r="C59" s="5"/>
      <c r="D59" s="40"/>
      <c r="E59" s="40"/>
      <c r="F59" s="40"/>
      <c r="G59" s="16"/>
      <c r="H59" s="40"/>
      <c r="I59" s="40"/>
      <c r="J59" s="40"/>
      <c r="K59" s="16"/>
      <c r="L59" s="40"/>
      <c r="M59" s="40"/>
      <c r="N59" s="59"/>
    </row>
    <row r="60" spans="1:14" x14ac:dyDescent="0.25">
      <c r="A60" s="23">
        <v>1</v>
      </c>
      <c r="B60" s="11" t="s">
        <v>52</v>
      </c>
      <c r="C60" s="5"/>
      <c r="D60" s="43">
        <v>0</v>
      </c>
      <c r="E60" s="43">
        <v>0</v>
      </c>
      <c r="F60" s="43"/>
      <c r="H60" s="43">
        <v>0</v>
      </c>
      <c r="I60" s="43">
        <v>0</v>
      </c>
      <c r="J60" s="57"/>
      <c r="L60" s="56">
        <f t="shared" ref="L60:L61" si="14">D60-H60</f>
        <v>0</v>
      </c>
      <c r="M60" s="45">
        <f t="shared" ref="M60:M61" si="15">F60-J60</f>
        <v>0</v>
      </c>
      <c r="N60" s="57"/>
    </row>
    <row r="61" spans="1:14" x14ac:dyDescent="0.25">
      <c r="A61" s="23">
        <v>2</v>
      </c>
      <c r="B61" s="11" t="s">
        <v>53</v>
      </c>
      <c r="C61" s="5"/>
      <c r="D61" s="41">
        <v>26180771</v>
      </c>
      <c r="E61" s="42">
        <v>0</v>
      </c>
      <c r="F61" s="43">
        <v>26180771</v>
      </c>
      <c r="H61" s="43">
        <v>0</v>
      </c>
      <c r="I61" s="43">
        <v>0</v>
      </c>
      <c r="J61" s="57"/>
      <c r="L61" s="56">
        <f t="shared" si="14"/>
        <v>26180771</v>
      </c>
      <c r="M61" s="45">
        <f t="shared" si="15"/>
        <v>26180771</v>
      </c>
      <c r="N61" s="57"/>
    </row>
  </sheetData>
  <mergeCells count="26">
    <mergeCell ref="L5:L6"/>
    <mergeCell ref="M5:M6"/>
    <mergeCell ref="N5:N7"/>
    <mergeCell ref="A38:B38"/>
    <mergeCell ref="A40:B40"/>
    <mergeCell ref="A24:B24"/>
    <mergeCell ref="A33:B33"/>
    <mergeCell ref="A34:B34"/>
    <mergeCell ref="A13:B13"/>
    <mergeCell ref="A14:B14"/>
    <mergeCell ref="A43:B43"/>
    <mergeCell ref="D5:F5"/>
    <mergeCell ref="H5:J5"/>
    <mergeCell ref="A57:B57"/>
    <mergeCell ref="A59:B59"/>
    <mergeCell ref="A6:A7"/>
    <mergeCell ref="B6:B7"/>
    <mergeCell ref="A51:B51"/>
    <mergeCell ref="A54:B54"/>
    <mergeCell ref="A55:B55"/>
    <mergeCell ref="A44:B44"/>
    <mergeCell ref="A8:B8"/>
    <mergeCell ref="A9:B9"/>
    <mergeCell ref="A18:B18"/>
    <mergeCell ref="A19:B19"/>
    <mergeCell ref="A20:B20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82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396010621.62</v>
      </c>
      <c r="E13" s="33">
        <f t="shared" ref="E13:F13" si="1">SUM(E14:E48)</f>
        <v>0</v>
      </c>
      <c r="F13" s="33">
        <f t="shared" si="1"/>
        <v>396010621.62</v>
      </c>
      <c r="H13" s="33">
        <f t="shared" ref="H13:J13" si="2">SUM(H14:H48)</f>
        <v>396010621.62</v>
      </c>
      <c r="I13" s="33">
        <f t="shared" si="2"/>
        <v>0</v>
      </c>
      <c r="J13" s="33">
        <f t="shared" si="2"/>
        <v>396010621.62</v>
      </c>
      <c r="L13" s="33">
        <f t="shared" ref="L13:M13" si="3">SUM(L14:L48)</f>
        <v>0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48" si="4">D16+E16</f>
        <v>0</v>
      </c>
      <c r="H16" s="43">
        <v>0</v>
      </c>
      <c r="I16" s="43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43">
        <v>0</v>
      </c>
      <c r="I17" s="43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>
        <f t="shared" si="4"/>
        <v>0</v>
      </c>
      <c r="H19" s="40"/>
      <c r="I19" s="40"/>
      <c r="J19" s="40">
        <f t="shared" si="5"/>
        <v>0</v>
      </c>
      <c r="L19" s="40">
        <f t="shared" si="6"/>
        <v>0</v>
      </c>
      <c r="M19" s="26">
        <f t="shared" si="7"/>
        <v>0</v>
      </c>
      <c r="N19" s="59"/>
    </row>
    <row r="20" spans="1:14" x14ac:dyDescent="0.25">
      <c r="A20" s="23">
        <v>1</v>
      </c>
      <c r="B20" s="11" t="s">
        <v>7</v>
      </c>
      <c r="C20" s="6"/>
      <c r="D20" s="41">
        <v>21946010</v>
      </c>
      <c r="E20" s="43">
        <v>0</v>
      </c>
      <c r="F20" s="43">
        <f t="shared" si="4"/>
        <v>21946010</v>
      </c>
      <c r="H20" s="56">
        <v>21946010</v>
      </c>
      <c r="I20" s="43">
        <v>0</v>
      </c>
      <c r="J20" s="57">
        <f t="shared" si="5"/>
        <v>21946010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3">
        <v>0</v>
      </c>
      <c r="F21" s="43">
        <f t="shared" si="4"/>
        <v>0</v>
      </c>
      <c r="H21" s="43">
        <v>0</v>
      </c>
      <c r="I21" s="43">
        <v>0</v>
      </c>
      <c r="J21" s="57">
        <f t="shared" si="5"/>
        <v>0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39764593.920000002</v>
      </c>
      <c r="E30" s="43">
        <v>0</v>
      </c>
      <c r="F30" s="43">
        <f t="shared" si="4"/>
        <v>39764593.920000002</v>
      </c>
      <c r="H30" s="56">
        <v>39764593.920000002</v>
      </c>
      <c r="I30" s="43">
        <v>0</v>
      </c>
      <c r="J30" s="57">
        <f t="shared" si="5"/>
        <v>39764593.920000002</v>
      </c>
      <c r="L30" s="56">
        <f t="shared" si="6"/>
        <v>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48077700</v>
      </c>
      <c r="E31" s="43">
        <v>0</v>
      </c>
      <c r="F31" s="43">
        <f t="shared" si="4"/>
        <v>48077700</v>
      </c>
      <c r="H31" s="56">
        <v>48077700</v>
      </c>
      <c r="I31" s="43">
        <v>0</v>
      </c>
      <c r="J31" s="57">
        <f t="shared" si="5"/>
        <v>48077700</v>
      </c>
      <c r="L31" s="56">
        <f t="shared" si="6"/>
        <v>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1">
        <v>286222317.69999999</v>
      </c>
      <c r="E40" s="43">
        <v>0</v>
      </c>
      <c r="F40" s="43">
        <f t="shared" si="4"/>
        <v>286222317.69999999</v>
      </c>
      <c r="H40" s="56">
        <v>286222317.69999999</v>
      </c>
      <c r="I40" s="43">
        <v>0</v>
      </c>
      <c r="J40" s="57">
        <f t="shared" si="5"/>
        <v>286222317.69999999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6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6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/>
      <c r="H51" s="43">
        <v>0</v>
      </c>
      <c r="I51" s="43">
        <v>0</v>
      </c>
      <c r="J51" s="57"/>
      <c r="L51" s="56">
        <f t="shared" ref="L51" si="9">D51-H51</f>
        <v>0</v>
      </c>
      <c r="M51" s="46">
        <f t="shared" ref="M51" si="10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/>
      <c r="H53" s="43">
        <v>0</v>
      </c>
      <c r="I53" s="43">
        <v>0</v>
      </c>
      <c r="J53" s="57"/>
      <c r="L53" s="56">
        <f t="shared" ref="L53" si="11">D53-H53</f>
        <v>0</v>
      </c>
      <c r="M53" s="46">
        <f t="shared" ref="M53" si="12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/>
      <c r="H55" s="43">
        <v>0</v>
      </c>
      <c r="I55" s="43">
        <v>0</v>
      </c>
      <c r="J55" s="57"/>
      <c r="L55" s="56">
        <f t="shared" ref="L55:L56" si="13">D55-H55</f>
        <v>0</v>
      </c>
      <c r="M55" s="46">
        <f t="shared" ref="M55:M56" si="14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/>
      <c r="H56" s="43">
        <v>0</v>
      </c>
      <c r="I56" s="43">
        <v>0</v>
      </c>
      <c r="J56" s="57"/>
      <c r="L56" s="56">
        <f t="shared" si="13"/>
        <v>0</v>
      </c>
      <c r="M56" s="46">
        <f t="shared" si="14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7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83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105</v>
      </c>
      <c r="E7" s="32" t="s">
        <v>105</v>
      </c>
      <c r="F7" s="32" t="s">
        <v>105</v>
      </c>
      <c r="H7" s="32" t="s">
        <v>105</v>
      </c>
      <c r="I7" s="32" t="s">
        <v>105</v>
      </c>
      <c r="J7" s="32" t="s">
        <v>105</v>
      </c>
      <c r="L7" s="32" t="s">
        <v>105</v>
      </c>
      <c r="M7" s="32" t="s">
        <v>105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375491</v>
      </c>
      <c r="E8" s="34">
        <f t="shared" ref="E8:M8" si="0">SUM(E9:E10)</f>
        <v>-375491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375491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375491</v>
      </c>
      <c r="E10" s="43">
        <v>-375491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88">
        <f>D10-H10</f>
        <v>375491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3120551451.1999998</v>
      </c>
      <c r="E13" s="33">
        <f t="shared" ref="E13:F13" si="1">SUM(E14:E48)</f>
        <v>-613332860</v>
      </c>
      <c r="F13" s="33">
        <f t="shared" si="1"/>
        <v>2507218591.1999998</v>
      </c>
      <c r="H13" s="33">
        <f t="shared" ref="H13:J13" si="2">SUM(H14:H48)</f>
        <v>1454223545.1600001</v>
      </c>
      <c r="I13" s="33">
        <f t="shared" si="2"/>
        <v>1413346962</v>
      </c>
      <c r="J13" s="33">
        <f t="shared" si="2"/>
        <v>2867570507.1599998</v>
      </c>
      <c r="L13" s="33">
        <f t="shared" ref="L13:M13" si="3">SUM(L14:L48)</f>
        <v>1666327906.04</v>
      </c>
      <c r="M13" s="33">
        <f t="shared" si="3"/>
        <v>-360351915.96000004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48" si="4">D16+E16</f>
        <v>0</v>
      </c>
      <c r="H16" s="56">
        <v>114048280.96000002</v>
      </c>
      <c r="I16" s="43">
        <v>0</v>
      </c>
      <c r="J16" s="57">
        <f t="shared" ref="J16:J48" si="5">H16+I16</f>
        <v>114048280.96000002</v>
      </c>
      <c r="L16" s="56">
        <f t="shared" ref="L16:L48" si="6">D16-H16</f>
        <v>-114048280.96000002</v>
      </c>
      <c r="M16" s="45">
        <f t="shared" ref="M16:M48" si="7">F16-J16</f>
        <v>-114048280.96000002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56">
        <v>576279166</v>
      </c>
      <c r="I17" s="43">
        <v>0</v>
      </c>
      <c r="J17" s="57">
        <f t="shared" si="5"/>
        <v>576279166</v>
      </c>
      <c r="L17" s="56">
        <f t="shared" si="6"/>
        <v>-576279166</v>
      </c>
      <c r="M17" s="45">
        <f t="shared" si="7"/>
        <v>-576279166</v>
      </c>
      <c r="N17" s="57" t="s">
        <v>93</v>
      </c>
    </row>
    <row r="18" spans="1:14" x14ac:dyDescent="0.25">
      <c r="A18" s="23">
        <v>3</v>
      </c>
      <c r="B18" s="11" t="s">
        <v>6</v>
      </c>
      <c r="C18" s="5"/>
      <c r="D18" s="41">
        <v>329975531</v>
      </c>
      <c r="E18" s="43">
        <v>0</v>
      </c>
      <c r="F18" s="43">
        <f t="shared" si="4"/>
        <v>329975531</v>
      </c>
      <c r="H18" s="43">
        <v>0</v>
      </c>
      <c r="I18" s="43">
        <v>0</v>
      </c>
      <c r="J18" s="57">
        <f t="shared" si="5"/>
        <v>0</v>
      </c>
      <c r="L18" s="56">
        <f t="shared" si="6"/>
        <v>329975531</v>
      </c>
      <c r="M18" s="45">
        <f t="shared" si="7"/>
        <v>329975531</v>
      </c>
      <c r="N18" s="57" t="s">
        <v>92</v>
      </c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3">
        <v>0</v>
      </c>
      <c r="E20" s="43">
        <v>0</v>
      </c>
      <c r="F20" s="43">
        <f t="shared" si="4"/>
        <v>0</v>
      </c>
      <c r="H20" s="43">
        <v>0</v>
      </c>
      <c r="I20" s="43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2291812679</v>
      </c>
      <c r="E21" s="42">
        <v>-617742260</v>
      </c>
      <c r="F21" s="43">
        <f t="shared" si="4"/>
        <v>1674070419</v>
      </c>
      <c r="H21" s="56">
        <v>260723457</v>
      </c>
      <c r="I21" s="46">
        <v>1413346962</v>
      </c>
      <c r="J21" s="57">
        <f t="shared" si="5"/>
        <v>1674070419</v>
      </c>
      <c r="L21" s="56">
        <f t="shared" si="6"/>
        <v>2031089222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41771571</v>
      </c>
      <c r="E30" s="43">
        <v>0</v>
      </c>
      <c r="F30" s="43">
        <f t="shared" si="4"/>
        <v>41771571</v>
      </c>
      <c r="H30" s="56">
        <v>41771571</v>
      </c>
      <c r="I30" s="43">
        <v>0</v>
      </c>
      <c r="J30" s="57">
        <f t="shared" si="5"/>
        <v>41771571</v>
      </c>
      <c r="L30" s="56">
        <f t="shared" si="6"/>
        <v>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2243600</v>
      </c>
      <c r="E31" s="43">
        <v>0</v>
      </c>
      <c r="F31" s="43">
        <f t="shared" si="4"/>
        <v>2243600</v>
      </c>
      <c r="H31" s="56">
        <v>2243600</v>
      </c>
      <c r="I31" s="43">
        <v>0</v>
      </c>
      <c r="J31" s="57">
        <f t="shared" si="5"/>
        <v>2243600</v>
      </c>
      <c r="L31" s="56">
        <f t="shared" si="6"/>
        <v>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4158150</v>
      </c>
      <c r="E36" s="42">
        <v>4409400</v>
      </c>
      <c r="F36" s="43">
        <f t="shared" si="4"/>
        <v>8567550</v>
      </c>
      <c r="H36" s="56">
        <v>8567550</v>
      </c>
      <c r="I36" s="43">
        <v>0</v>
      </c>
      <c r="J36" s="57">
        <f t="shared" si="5"/>
        <v>8567550</v>
      </c>
      <c r="L36" s="56">
        <f t="shared" si="6"/>
        <v>-4409400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450589920.19999999</v>
      </c>
      <c r="E40" s="43">
        <v>0</v>
      </c>
      <c r="F40" s="43">
        <f t="shared" si="4"/>
        <v>450589920.19999999</v>
      </c>
      <c r="H40" s="56">
        <v>450589920.19999999</v>
      </c>
      <c r="I40" s="43">
        <v>0</v>
      </c>
      <c r="J40" s="57">
        <f t="shared" si="5"/>
        <v>450589920.19999999</v>
      </c>
      <c r="L40" s="56">
        <f t="shared" si="6"/>
        <v>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44668000</v>
      </c>
      <c r="E49" s="44">
        <f t="shared" ref="E49:M49" si="8">SUM(E50:E56)</f>
        <v>0</v>
      </c>
      <c r="F49" s="44">
        <f t="shared" si="8"/>
        <v>44668000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44668000</v>
      </c>
      <c r="M49" s="44">
        <f t="shared" si="8"/>
        <v>44668000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/>
      <c r="H51" s="43">
        <v>0</v>
      </c>
      <c r="I51" s="43">
        <v>0</v>
      </c>
      <c r="J51" s="57"/>
      <c r="L51" s="56">
        <f t="shared" ref="L51" si="9">D51-H51</f>
        <v>0</v>
      </c>
      <c r="M51" s="45">
        <f t="shared" ref="M51" si="10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/>
      <c r="H53" s="43">
        <v>0</v>
      </c>
      <c r="I53" s="43">
        <v>0</v>
      </c>
      <c r="J53" s="57"/>
      <c r="L53" s="56">
        <f t="shared" ref="L53" si="11">D53-H53</f>
        <v>0</v>
      </c>
      <c r="M53" s="45">
        <f t="shared" ref="M53" si="12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/>
      <c r="H55" s="43">
        <v>0</v>
      </c>
      <c r="I55" s="43">
        <v>0</v>
      </c>
      <c r="J55" s="57"/>
      <c r="L55" s="56">
        <f t="shared" ref="L55:L56" si="13">D55-H55</f>
        <v>0</v>
      </c>
      <c r="M55" s="45">
        <f t="shared" ref="M55:M56" si="14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44668000</v>
      </c>
      <c r="E56" s="42">
        <v>0</v>
      </c>
      <c r="F56" s="43">
        <v>44668000</v>
      </c>
      <c r="H56" s="43">
        <v>0</v>
      </c>
      <c r="I56" s="43">
        <v>0</v>
      </c>
      <c r="J56" s="57"/>
      <c r="L56" s="56">
        <f t="shared" si="13"/>
        <v>44668000</v>
      </c>
      <c r="M56" s="45">
        <f t="shared" si="14"/>
        <v>44668000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84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104</v>
      </c>
      <c r="E7" s="32" t="s">
        <v>104</v>
      </c>
      <c r="F7" s="32" t="s">
        <v>104</v>
      </c>
      <c r="H7" s="32" t="s">
        <v>104</v>
      </c>
      <c r="I7" s="32" t="s">
        <v>104</v>
      </c>
      <c r="J7" s="32" t="s">
        <v>104</v>
      </c>
      <c r="L7" s="32" t="s">
        <v>104</v>
      </c>
      <c r="M7" s="32" t="s">
        <v>104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18600</v>
      </c>
      <c r="E8" s="34">
        <f t="shared" ref="E8:M8" si="0">SUM(E9:E10)</f>
        <v>-18600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18600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18600</v>
      </c>
      <c r="E10" s="43">
        <v>-18600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88">
        <f>D10-H10</f>
        <v>18600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346521110.67000002</v>
      </c>
      <c r="E13" s="33">
        <f t="shared" ref="E13:F13" si="1">SUM(E14:E48)</f>
        <v>-33852116.670000017</v>
      </c>
      <c r="F13" s="33">
        <f t="shared" si="1"/>
        <v>312668994</v>
      </c>
      <c r="H13" s="33">
        <f t="shared" ref="H13:J13" si="2">SUM(H14:H48)</f>
        <v>319406994</v>
      </c>
      <c r="I13" s="33">
        <f t="shared" si="2"/>
        <v>0</v>
      </c>
      <c r="J13" s="33">
        <f t="shared" si="2"/>
        <v>319406994</v>
      </c>
      <c r="L13" s="33">
        <f t="shared" ref="L13:M13" si="3">SUM(L14:L48)</f>
        <v>27114116.670000017</v>
      </c>
      <c r="M13" s="33">
        <f t="shared" si="3"/>
        <v>-6738000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4">D16+E16</f>
        <v>0</v>
      </c>
      <c r="H16" s="42">
        <v>0</v>
      </c>
      <c r="I16" s="42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-177254000</v>
      </c>
      <c r="F17" s="43">
        <f t="shared" si="4"/>
        <v>-177254000</v>
      </c>
      <c r="H17" s="42">
        <v>0</v>
      </c>
      <c r="I17" s="42">
        <v>0</v>
      </c>
      <c r="J17" s="57">
        <f t="shared" si="5"/>
        <v>0</v>
      </c>
      <c r="L17" s="56">
        <f t="shared" si="6"/>
        <v>0</v>
      </c>
      <c r="M17" s="45">
        <f t="shared" si="7"/>
        <v>-177254000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4"/>
        <v>0</v>
      </c>
      <c r="H18" s="42">
        <v>0</v>
      </c>
      <c r="I18" s="42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0</v>
      </c>
      <c r="F20" s="43">
        <f t="shared" si="4"/>
        <v>0</v>
      </c>
      <c r="H20" s="42">
        <v>0</v>
      </c>
      <c r="I20" s="42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93791422</v>
      </c>
      <c r="E21" s="42">
        <v>0</v>
      </c>
      <c r="F21" s="43">
        <f t="shared" si="4"/>
        <v>93791422</v>
      </c>
      <c r="H21" s="56">
        <v>93791422</v>
      </c>
      <c r="I21" s="42">
        <v>0</v>
      </c>
      <c r="J21" s="57">
        <f t="shared" si="5"/>
        <v>93791422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4"/>
        <v>0</v>
      </c>
      <c r="H22" s="42">
        <v>0</v>
      </c>
      <c r="I22" s="42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170520000</v>
      </c>
      <c r="F23" s="43">
        <f t="shared" si="4"/>
        <v>170520000</v>
      </c>
      <c r="H23" s="42">
        <v>0</v>
      </c>
      <c r="I23" s="42">
        <v>0</v>
      </c>
      <c r="J23" s="57">
        <f t="shared" si="5"/>
        <v>0</v>
      </c>
      <c r="L23" s="56">
        <f t="shared" si="6"/>
        <v>0</v>
      </c>
      <c r="M23" s="45">
        <f t="shared" si="7"/>
        <v>170520000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36161572</v>
      </c>
      <c r="E24" s="42">
        <v>0</v>
      </c>
      <c r="F24" s="43">
        <f t="shared" si="4"/>
        <v>36161572</v>
      </c>
      <c r="H24" s="56">
        <v>36161572</v>
      </c>
      <c r="I24" s="42">
        <v>0</v>
      </c>
      <c r="J24" s="57">
        <f t="shared" si="5"/>
        <v>36161572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4"/>
        <v>0</v>
      </c>
      <c r="H25" s="42">
        <v>0</v>
      </c>
      <c r="I25" s="42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4"/>
        <v>0</v>
      </c>
      <c r="H26" s="42">
        <v>0</v>
      </c>
      <c r="I26" s="42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4"/>
        <v>0</v>
      </c>
      <c r="H27" s="42">
        <v>0</v>
      </c>
      <c r="I27" s="42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1">
        <v>180734000</v>
      </c>
      <c r="E30" s="42">
        <v>-177254000</v>
      </c>
      <c r="F30" s="43">
        <f t="shared" si="4"/>
        <v>3480000</v>
      </c>
      <c r="H30" s="56">
        <v>3480000</v>
      </c>
      <c r="I30" s="42">
        <v>0</v>
      </c>
      <c r="J30" s="57">
        <f t="shared" si="5"/>
        <v>3480000</v>
      </c>
      <c r="L30" s="56">
        <f t="shared" si="6"/>
        <v>177254000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20384116.670000002</v>
      </c>
      <c r="E31" s="42">
        <v>-20384116.670000002</v>
      </c>
      <c r="F31" s="43">
        <f t="shared" si="4"/>
        <v>0</v>
      </c>
      <c r="H31" s="42">
        <v>0</v>
      </c>
      <c r="I31" s="42">
        <v>0</v>
      </c>
      <c r="J31" s="57">
        <f t="shared" si="5"/>
        <v>0</v>
      </c>
      <c r="L31" s="56">
        <f t="shared" si="6"/>
        <v>20384116.670000002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0</v>
      </c>
      <c r="F32" s="43">
        <f t="shared" si="4"/>
        <v>0</v>
      </c>
      <c r="H32" s="56">
        <v>4000</v>
      </c>
      <c r="I32" s="42">
        <v>0</v>
      </c>
      <c r="J32" s="57">
        <f t="shared" si="5"/>
        <v>4000</v>
      </c>
      <c r="L32" s="56">
        <f t="shared" si="6"/>
        <v>-4000</v>
      </c>
      <c r="M32" s="45">
        <f t="shared" si="7"/>
        <v>-4000</v>
      </c>
      <c r="N32" s="57" t="s">
        <v>91</v>
      </c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4"/>
        <v>0</v>
      </c>
      <c r="H34" s="42">
        <v>0</v>
      </c>
      <c r="I34" s="42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1">
        <v>15450000</v>
      </c>
      <c r="E36" s="42">
        <v>0</v>
      </c>
      <c r="F36" s="43">
        <f t="shared" si="4"/>
        <v>15450000</v>
      </c>
      <c r="H36" s="56">
        <v>15450000</v>
      </c>
      <c r="I36" s="42">
        <v>0</v>
      </c>
      <c r="J36" s="57">
        <f t="shared" si="5"/>
        <v>15450000</v>
      </c>
      <c r="L36" s="56">
        <f t="shared" si="6"/>
        <v>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4"/>
        <v>0</v>
      </c>
      <c r="H37" s="42">
        <v>0</v>
      </c>
      <c r="I37" s="42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2">
        <v>0</v>
      </c>
      <c r="E40" s="42">
        <v>170520000</v>
      </c>
      <c r="F40" s="43">
        <f t="shared" si="4"/>
        <v>170520000</v>
      </c>
      <c r="H40" s="56">
        <v>170520000</v>
      </c>
      <c r="I40" s="42">
        <v>0</v>
      </c>
      <c r="J40" s="57">
        <f t="shared" si="5"/>
        <v>170520000</v>
      </c>
      <c r="L40" s="56">
        <f t="shared" si="6"/>
        <v>-170520000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4"/>
        <v>0</v>
      </c>
      <c r="H41" s="42">
        <v>0</v>
      </c>
      <c r="I41" s="42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4"/>
        <v>0</v>
      </c>
      <c r="H42" s="42">
        <v>0</v>
      </c>
      <c r="I42" s="42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4"/>
        <v>0</v>
      </c>
      <c r="H43" s="42">
        <v>0</v>
      </c>
      <c r="I43" s="42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4"/>
        <v>0</v>
      </c>
      <c r="H44" s="42">
        <v>0</v>
      </c>
      <c r="I44" s="42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4"/>
        <v>0</v>
      </c>
      <c r="H45" s="42">
        <v>0</v>
      </c>
      <c r="I45" s="42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4"/>
        <v>0</v>
      </c>
      <c r="H47" s="42">
        <v>0</v>
      </c>
      <c r="I47" s="42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4"/>
        <v>0</v>
      </c>
      <c r="H48" s="42">
        <v>0</v>
      </c>
      <c r="I48" s="42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7117400</v>
      </c>
      <c r="E49" s="44">
        <f t="shared" ref="E49:M49" si="8">SUM(E50:E56)</f>
        <v>0</v>
      </c>
      <c r="F49" s="44">
        <f t="shared" si="8"/>
        <v>7117400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7117400</v>
      </c>
      <c r="M49" s="44">
        <f t="shared" si="8"/>
        <v>7117400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>
        <f t="shared" ref="F51" si="9">D51+E51</f>
        <v>0</v>
      </c>
      <c r="H51" s="42">
        <v>0</v>
      </c>
      <c r="I51" s="42">
        <v>0</v>
      </c>
      <c r="J51" s="57">
        <f t="shared" ref="J51" si="10">H51+I51</f>
        <v>0</v>
      </c>
      <c r="L51" s="56">
        <f t="shared" ref="L51" si="11">D51-H51</f>
        <v>0</v>
      </c>
      <c r="M51" s="45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ref="F53" si="13">D53+E53</f>
        <v>0</v>
      </c>
      <c r="H53" s="42">
        <v>0</v>
      </c>
      <c r="I53" s="42">
        <v>0</v>
      </c>
      <c r="J53" s="57">
        <f t="shared" ref="J53" si="14">H53+I53</f>
        <v>0</v>
      </c>
      <c r="L53" s="56">
        <f t="shared" ref="L53" si="15">D53-H53</f>
        <v>0</v>
      </c>
      <c r="M53" s="45">
        <f t="shared" ref="M53" si="16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1">
        <v>4117400</v>
      </c>
      <c r="E55" s="42">
        <v>0</v>
      </c>
      <c r="F55" s="43">
        <v>4117400</v>
      </c>
      <c r="H55" s="42">
        <v>0</v>
      </c>
      <c r="I55" s="42">
        <v>0</v>
      </c>
      <c r="J55" s="57">
        <f t="shared" ref="J55:J56" si="17">H55+I55</f>
        <v>0</v>
      </c>
      <c r="L55" s="56">
        <f t="shared" ref="L55:L56" si="18">D55-H55</f>
        <v>4117400</v>
      </c>
      <c r="M55" s="45">
        <f t="shared" ref="M55:M56" si="19">F55-J55</f>
        <v>4117400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3000000</v>
      </c>
      <c r="E56" s="42">
        <v>0</v>
      </c>
      <c r="F56" s="43">
        <v>3000000</v>
      </c>
      <c r="H56" s="42">
        <v>0</v>
      </c>
      <c r="I56" s="42">
        <v>0</v>
      </c>
      <c r="J56" s="57">
        <f t="shared" si="17"/>
        <v>0</v>
      </c>
      <c r="L56" s="56">
        <f t="shared" si="18"/>
        <v>3000000</v>
      </c>
      <c r="M56" s="45">
        <f t="shared" si="19"/>
        <v>3000000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95" zoomScaleNormal="95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85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 t="shared" ref="E8:M8" si="0">SUM(E9:E10)</f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37727182</v>
      </c>
      <c r="E13" s="33">
        <f t="shared" ref="E13:F13" si="1">SUM(E14:E48)</f>
        <v>376540059.33999997</v>
      </c>
      <c r="F13" s="33">
        <f t="shared" si="1"/>
        <v>414267241.33999997</v>
      </c>
      <c r="H13" s="33">
        <f t="shared" ref="H13:J13" si="2">SUM(H14:H48)</f>
        <v>401732491.34000003</v>
      </c>
      <c r="I13" s="33">
        <f t="shared" si="2"/>
        <v>12534750</v>
      </c>
      <c r="J13" s="33">
        <f t="shared" si="2"/>
        <v>414267241.34000003</v>
      </c>
      <c r="L13" s="33">
        <f t="shared" ref="L13:M13" si="3">SUM(L14:L48)</f>
        <v>-364005309.34000003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2754565</v>
      </c>
      <c r="E16" s="43">
        <v>0</v>
      </c>
      <c r="F16" s="43">
        <f t="shared" ref="F16:F48" si="4">D16+E16</f>
        <v>2754565</v>
      </c>
      <c r="H16" s="43">
        <v>0</v>
      </c>
      <c r="I16" s="46">
        <v>2754565</v>
      </c>
      <c r="J16" s="57">
        <f t="shared" ref="J16:J48" si="5">H16+I16</f>
        <v>2754565</v>
      </c>
      <c r="L16" s="56">
        <f t="shared" ref="L16:L56" si="6">D16-H16</f>
        <v>2754565</v>
      </c>
      <c r="M16" s="45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9780185</v>
      </c>
      <c r="E17" s="43">
        <v>0</v>
      </c>
      <c r="F17" s="43">
        <f t="shared" si="4"/>
        <v>9780185</v>
      </c>
      <c r="H17" s="43">
        <v>0</v>
      </c>
      <c r="I17" s="46">
        <v>9780185</v>
      </c>
      <c r="J17" s="57">
        <f t="shared" si="5"/>
        <v>9780185</v>
      </c>
      <c r="L17" s="56">
        <f t="shared" si="6"/>
        <v>9780185</v>
      </c>
      <c r="M17" s="45">
        <f t="shared" ref="M17:M18" si="7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>
        <f t="shared" si="4"/>
        <v>0</v>
      </c>
      <c r="H19" s="40"/>
      <c r="I19" s="40"/>
      <c r="J19" s="40">
        <f t="shared" si="5"/>
        <v>0</v>
      </c>
      <c r="L19" s="40">
        <f t="shared" si="6"/>
        <v>0</v>
      </c>
      <c r="M19" s="26">
        <v>0</v>
      </c>
      <c r="N19" s="59"/>
    </row>
    <row r="20" spans="1:14" x14ac:dyDescent="0.25">
      <c r="A20" s="23">
        <v>1</v>
      </c>
      <c r="B20" s="11" t="s">
        <v>7</v>
      </c>
      <c r="C20" s="6"/>
      <c r="D20" s="41">
        <v>21602400</v>
      </c>
      <c r="E20" s="43">
        <v>0</v>
      </c>
      <c r="F20" s="43">
        <f t="shared" si="4"/>
        <v>21602400</v>
      </c>
      <c r="H20" s="56">
        <v>21602400</v>
      </c>
      <c r="I20" s="43">
        <v>0</v>
      </c>
      <c r="J20" s="57">
        <f t="shared" si="5"/>
        <v>21602400</v>
      </c>
      <c r="L20" s="56">
        <f t="shared" si="6"/>
        <v>0</v>
      </c>
      <c r="M20" s="45">
        <f t="shared" ref="M20:M27" si="8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3">
        <v>0</v>
      </c>
      <c r="F21" s="43">
        <f t="shared" si="4"/>
        <v>0</v>
      </c>
      <c r="H21" s="43">
        <v>0</v>
      </c>
      <c r="I21" s="43">
        <v>0</v>
      </c>
      <c r="J21" s="57">
        <f t="shared" si="5"/>
        <v>0</v>
      </c>
      <c r="L21" s="56">
        <f t="shared" si="6"/>
        <v>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8"/>
        <v>0</v>
      </c>
      <c r="N26" s="57"/>
    </row>
    <row r="27" spans="1:14" s="67" customFormat="1" x14ac:dyDescent="0.25">
      <c r="A27" s="23">
        <v>8</v>
      </c>
      <c r="B27" s="11" t="s">
        <v>14</v>
      </c>
      <c r="C27" s="4"/>
      <c r="D27" s="64">
        <v>1310012</v>
      </c>
      <c r="E27" s="65">
        <v>-1310012</v>
      </c>
      <c r="F27" s="66">
        <f t="shared" si="4"/>
        <v>0</v>
      </c>
      <c r="H27" s="43">
        <v>0</v>
      </c>
      <c r="I27" s="43">
        <v>0</v>
      </c>
      <c r="J27" s="69">
        <f t="shared" si="5"/>
        <v>0</v>
      </c>
      <c r="L27" s="63">
        <f t="shared" si="6"/>
        <v>1310012</v>
      </c>
      <c r="M27" s="70">
        <f t="shared" si="8"/>
        <v>0</v>
      </c>
      <c r="N27" s="69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>
        <f t="shared" si="4"/>
        <v>0</v>
      </c>
      <c r="H28" s="36"/>
      <c r="I28" s="36"/>
      <c r="J28" s="36">
        <f t="shared" si="5"/>
        <v>0</v>
      </c>
      <c r="L28" s="36">
        <f t="shared" si="6"/>
        <v>0</v>
      </c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>
        <f t="shared" si="4"/>
        <v>0</v>
      </c>
      <c r="H29" s="40"/>
      <c r="I29" s="40"/>
      <c r="J29" s="40">
        <f t="shared" si="5"/>
        <v>0</v>
      </c>
      <c r="L29" s="40">
        <f t="shared" si="6"/>
        <v>0</v>
      </c>
      <c r="M29" s="26">
        <v>0</v>
      </c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2">
        <v>37666183.800000004</v>
      </c>
      <c r="F30" s="43">
        <f t="shared" si="4"/>
        <v>37666183.800000004</v>
      </c>
      <c r="H30" s="56">
        <v>37666183.799999997</v>
      </c>
      <c r="I30" s="43">
        <v>0</v>
      </c>
      <c r="J30" s="57">
        <f t="shared" si="5"/>
        <v>37666183.799999997</v>
      </c>
      <c r="L30" s="56">
        <f t="shared" si="6"/>
        <v>-37666183.799999997</v>
      </c>
      <c r="M30" s="45">
        <f t="shared" ref="M30:M32" si="9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2280020</v>
      </c>
      <c r="E31" s="42">
        <v>4568400</v>
      </c>
      <c r="F31" s="43">
        <f t="shared" si="4"/>
        <v>6848420</v>
      </c>
      <c r="H31" s="56">
        <v>6848420</v>
      </c>
      <c r="I31" s="43">
        <v>0</v>
      </c>
      <c r="J31" s="57">
        <f t="shared" si="5"/>
        <v>6848420</v>
      </c>
      <c r="L31" s="56">
        <f t="shared" si="6"/>
        <v>-4568400</v>
      </c>
      <c r="M31" s="45">
        <f t="shared" si="9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2">
        <v>4000</v>
      </c>
      <c r="F32" s="43">
        <f t="shared" si="4"/>
        <v>4000</v>
      </c>
      <c r="H32" s="56">
        <v>4000</v>
      </c>
      <c r="I32" s="43">
        <v>0</v>
      </c>
      <c r="J32" s="57">
        <f t="shared" si="5"/>
        <v>4000</v>
      </c>
      <c r="L32" s="56">
        <f t="shared" si="6"/>
        <v>-4000</v>
      </c>
      <c r="M32" s="45">
        <f t="shared" si="9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>
        <f t="shared" si="4"/>
        <v>0</v>
      </c>
      <c r="H33" s="40"/>
      <c r="I33" s="40"/>
      <c r="J33" s="40">
        <f t="shared" si="5"/>
        <v>0</v>
      </c>
      <c r="L33" s="40">
        <f t="shared" si="6"/>
        <v>0</v>
      </c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2">
        <v>25000</v>
      </c>
      <c r="F34" s="43">
        <f t="shared" si="4"/>
        <v>25000</v>
      </c>
      <c r="H34" s="56">
        <v>25000</v>
      </c>
      <c r="I34" s="43">
        <v>0</v>
      </c>
      <c r="J34" s="57">
        <f t="shared" si="5"/>
        <v>25000</v>
      </c>
      <c r="L34" s="56">
        <f t="shared" si="6"/>
        <v>-25000</v>
      </c>
      <c r="M34" s="45">
        <f t="shared" ref="M34" si="10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>
        <f t="shared" si="4"/>
        <v>0</v>
      </c>
      <c r="H35" s="40"/>
      <c r="I35" s="40"/>
      <c r="J35" s="40">
        <f t="shared" si="5"/>
        <v>0</v>
      </c>
      <c r="L35" s="40">
        <f t="shared" si="6"/>
        <v>0</v>
      </c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4"/>
        <v>0</v>
      </c>
      <c r="H36" s="43">
        <v>0</v>
      </c>
      <c r="I36" s="43">
        <v>0</v>
      </c>
      <c r="J36" s="57">
        <f t="shared" si="5"/>
        <v>0</v>
      </c>
      <c r="L36" s="56">
        <f t="shared" si="6"/>
        <v>0</v>
      </c>
      <c r="M36" s="45">
        <f t="shared" ref="M36:M37" si="11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11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>
        <f t="shared" si="4"/>
        <v>0</v>
      </c>
      <c r="H38" s="36"/>
      <c r="I38" s="36"/>
      <c r="J38" s="36">
        <f t="shared" si="5"/>
        <v>0</v>
      </c>
      <c r="L38" s="36">
        <f t="shared" si="6"/>
        <v>0</v>
      </c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>
        <f t="shared" si="4"/>
        <v>0</v>
      </c>
      <c r="H39" s="40"/>
      <c r="I39" s="40"/>
      <c r="J39" s="40">
        <f t="shared" si="5"/>
        <v>0</v>
      </c>
      <c r="L39" s="40">
        <f t="shared" si="6"/>
        <v>0</v>
      </c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2">
        <v>331086487.53999996</v>
      </c>
      <c r="F40" s="43">
        <f t="shared" si="4"/>
        <v>331086487.53999996</v>
      </c>
      <c r="H40" s="56">
        <v>331086487.54000002</v>
      </c>
      <c r="I40" s="43">
        <v>0</v>
      </c>
      <c r="J40" s="57">
        <f t="shared" si="5"/>
        <v>331086487.54000002</v>
      </c>
      <c r="L40" s="56">
        <f t="shared" si="6"/>
        <v>-331086487.54000002</v>
      </c>
      <c r="M40" s="45">
        <f t="shared" ref="M40:M56" si="12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2">
        <v>4500000</v>
      </c>
      <c r="F41" s="43">
        <f t="shared" si="4"/>
        <v>4500000</v>
      </c>
      <c r="H41" s="56">
        <v>4500000</v>
      </c>
      <c r="I41" s="43">
        <v>0</v>
      </c>
      <c r="J41" s="57">
        <f t="shared" si="5"/>
        <v>4500000</v>
      </c>
      <c r="L41" s="56">
        <f t="shared" si="6"/>
        <v>-4500000</v>
      </c>
      <c r="M41" s="45">
        <f t="shared" si="12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12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12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12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12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6">
        <f t="shared" si="12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6">
        <f t="shared" si="12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13">SUM(E50:E56)</f>
        <v>0</v>
      </c>
      <c r="F49" s="44">
        <f t="shared" si="13"/>
        <v>0</v>
      </c>
      <c r="G49" s="25">
        <f t="shared" si="13"/>
        <v>0</v>
      </c>
      <c r="H49" s="44">
        <f t="shared" si="13"/>
        <v>0</v>
      </c>
      <c r="I49" s="44">
        <f t="shared" si="13"/>
        <v>0</v>
      </c>
      <c r="J49" s="44">
        <f t="shared" si="13"/>
        <v>0</v>
      </c>
      <c r="K49" s="25">
        <f t="shared" si="13"/>
        <v>0</v>
      </c>
      <c r="L49" s="44">
        <f t="shared" si="13"/>
        <v>0</v>
      </c>
      <c r="M49" s="44">
        <f t="shared" si="13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:F56" si="14">D51+E51</f>
        <v>0</v>
      </c>
      <c r="H51" s="43">
        <v>0</v>
      </c>
      <c r="I51" s="43">
        <v>0</v>
      </c>
      <c r="J51" s="57">
        <f t="shared" ref="J51:J56" si="15">H51+I51</f>
        <v>0</v>
      </c>
      <c r="L51" s="56">
        <f t="shared" si="6"/>
        <v>0</v>
      </c>
      <c r="M51" s="46">
        <f t="shared" si="12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14"/>
        <v>0</v>
      </c>
      <c r="H53" s="43">
        <v>0</v>
      </c>
      <c r="I53" s="43">
        <v>0</v>
      </c>
      <c r="J53" s="57">
        <f t="shared" si="15"/>
        <v>0</v>
      </c>
      <c r="L53" s="56">
        <f t="shared" si="6"/>
        <v>0</v>
      </c>
      <c r="M53" s="46">
        <f t="shared" si="12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14"/>
        <v>0</v>
      </c>
      <c r="H55" s="43">
        <v>0</v>
      </c>
      <c r="I55" s="43">
        <v>0</v>
      </c>
      <c r="J55" s="57">
        <f t="shared" si="15"/>
        <v>0</v>
      </c>
      <c r="L55" s="56">
        <f t="shared" si="6"/>
        <v>0</v>
      </c>
      <c r="M55" s="46">
        <f t="shared" si="12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14"/>
        <v>0</v>
      </c>
      <c r="H56" s="43">
        <v>0</v>
      </c>
      <c r="I56" s="43">
        <v>0</v>
      </c>
      <c r="J56" s="57">
        <f t="shared" si="15"/>
        <v>0</v>
      </c>
      <c r="L56" s="56">
        <f t="shared" si="6"/>
        <v>0</v>
      </c>
      <c r="M56" s="46">
        <f t="shared" si="12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86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D10</f>
        <v>0</v>
      </c>
      <c r="E8" s="33">
        <f>E10</f>
        <v>0</v>
      </c>
      <c r="F8" s="33">
        <f>F10</f>
        <v>0</v>
      </c>
      <c r="H8" s="33">
        <f>H10</f>
        <v>0</v>
      </c>
      <c r="I8" s="33">
        <f>I10</f>
        <v>0</v>
      </c>
      <c r="J8" s="33">
        <f>J10</f>
        <v>0</v>
      </c>
      <c r="L8" s="33">
        <f t="shared" ref="L8:M8" si="0">SUM(L9:L10)</f>
        <v>0</v>
      </c>
      <c r="M8" s="33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37">
        <v>0</v>
      </c>
      <c r="E10" s="38">
        <v>0</v>
      </c>
      <c r="F10" s="39">
        <f>D10+E10</f>
        <v>0</v>
      </c>
      <c r="H10" s="53">
        <v>0</v>
      </c>
      <c r="I10" s="54">
        <v>0</v>
      </c>
      <c r="J10" s="55">
        <f>H10+I10</f>
        <v>0</v>
      </c>
      <c r="L10" s="56">
        <f>D10-H10</f>
        <v>0</v>
      </c>
      <c r="M10" s="45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37">
        <v>0</v>
      </c>
      <c r="E11" s="38">
        <v>0</v>
      </c>
      <c r="F11" s="39">
        <f>D11+E11</f>
        <v>0</v>
      </c>
      <c r="H11" s="53">
        <v>0</v>
      </c>
      <c r="I11" s="54">
        <v>0</v>
      </c>
      <c r="J11" s="55">
        <f>H11+I11</f>
        <v>0</v>
      </c>
      <c r="L11" s="56">
        <f>D11-H11</f>
        <v>0</v>
      </c>
      <c r="M11" s="45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386275962</v>
      </c>
      <c r="E13" s="33">
        <f t="shared" ref="E13:F13" si="1">SUM(E14:E48)</f>
        <v>16085367.400000006</v>
      </c>
      <c r="F13" s="33">
        <f t="shared" si="1"/>
        <v>402361329.39999998</v>
      </c>
      <c r="H13" s="33">
        <f t="shared" ref="H13:J13" si="2">SUM(H14:H48)</f>
        <v>402361329.39999998</v>
      </c>
      <c r="I13" s="33">
        <f t="shared" si="2"/>
        <v>0</v>
      </c>
      <c r="J13" s="33">
        <f t="shared" si="2"/>
        <v>402361329.39999998</v>
      </c>
      <c r="L13" s="33">
        <f t="shared" ref="L13:M13" si="3">SUM(L14:L48)</f>
        <v>-16085367.400000006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16583011</v>
      </c>
      <c r="F16" s="43">
        <f t="shared" ref="F16:F27" si="4">D16+E16</f>
        <v>16583011</v>
      </c>
      <c r="H16" s="56">
        <v>16583011</v>
      </c>
      <c r="I16" s="46">
        <v>0</v>
      </c>
      <c r="J16" s="57">
        <f t="shared" ref="J16:J27" si="5">H16+I16</f>
        <v>16583011</v>
      </c>
      <c r="L16" s="56">
        <f t="shared" ref="L16:L56" si="6">D16-H16</f>
        <v>-16583011</v>
      </c>
      <c r="M16" s="45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59779018.399999999</v>
      </c>
      <c r="F17" s="43">
        <f t="shared" si="4"/>
        <v>59779018.399999999</v>
      </c>
      <c r="H17" s="56">
        <v>59779018.399999999</v>
      </c>
      <c r="I17" s="46">
        <v>0</v>
      </c>
      <c r="J17" s="57">
        <f t="shared" si="5"/>
        <v>59779018.399999999</v>
      </c>
      <c r="L17" s="56">
        <f t="shared" si="6"/>
        <v>-59779018.399999999</v>
      </c>
      <c r="M17" s="45">
        <f t="shared" ref="M17:M18" si="7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4"/>
        <v>0</v>
      </c>
      <c r="H18" s="56">
        <v>0</v>
      </c>
      <c r="I18" s="4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>
        <f t="shared" si="6"/>
        <v>0</v>
      </c>
      <c r="M19" s="26">
        <v>0</v>
      </c>
      <c r="N19" s="59"/>
    </row>
    <row r="20" spans="1:14" x14ac:dyDescent="0.25">
      <c r="A20" s="23">
        <v>1</v>
      </c>
      <c r="B20" s="11" t="s">
        <v>7</v>
      </c>
      <c r="C20" s="6"/>
      <c r="D20" s="41">
        <v>0</v>
      </c>
      <c r="E20" s="42">
        <v>0</v>
      </c>
      <c r="F20" s="43">
        <f t="shared" si="4"/>
        <v>0</v>
      </c>
      <c r="H20" s="56">
        <v>0</v>
      </c>
      <c r="I20" s="46">
        <v>0</v>
      </c>
      <c r="J20" s="57">
        <f t="shared" si="5"/>
        <v>0</v>
      </c>
      <c r="L20" s="56">
        <f t="shared" si="6"/>
        <v>0</v>
      </c>
      <c r="M20" s="45">
        <f t="shared" ref="M20:M27" si="8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30000000</v>
      </c>
      <c r="E21" s="42">
        <v>0</v>
      </c>
      <c r="F21" s="43">
        <f t="shared" si="4"/>
        <v>30000000</v>
      </c>
      <c r="H21" s="56">
        <v>30000000</v>
      </c>
      <c r="I21" s="46">
        <v>0</v>
      </c>
      <c r="J21" s="57">
        <f t="shared" si="5"/>
        <v>30000000</v>
      </c>
      <c r="L21" s="56">
        <f t="shared" si="6"/>
        <v>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0</v>
      </c>
      <c r="E22" s="42">
        <v>0</v>
      </c>
      <c r="F22" s="43">
        <f t="shared" si="4"/>
        <v>0</v>
      </c>
      <c r="H22" s="56">
        <v>0</v>
      </c>
      <c r="I22" s="46">
        <v>0</v>
      </c>
      <c r="J22" s="57">
        <f t="shared" si="5"/>
        <v>0</v>
      </c>
      <c r="L22" s="56">
        <f t="shared" si="6"/>
        <v>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2">
        <v>0</v>
      </c>
      <c r="F23" s="43">
        <f t="shared" si="4"/>
        <v>0</v>
      </c>
      <c r="H23" s="56">
        <v>0</v>
      </c>
      <c r="I23" s="46">
        <v>0</v>
      </c>
      <c r="J23" s="57">
        <f t="shared" si="5"/>
        <v>0</v>
      </c>
      <c r="L23" s="56">
        <f t="shared" si="6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0</v>
      </c>
      <c r="E24" s="42">
        <v>0</v>
      </c>
      <c r="F24" s="43">
        <f t="shared" si="4"/>
        <v>0</v>
      </c>
      <c r="H24" s="56">
        <v>0</v>
      </c>
      <c r="I24" s="46">
        <v>0</v>
      </c>
      <c r="J24" s="57">
        <f t="shared" si="5"/>
        <v>0</v>
      </c>
      <c r="L24" s="56">
        <f t="shared" si="6"/>
        <v>0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1">
        <v>0</v>
      </c>
      <c r="E25" s="42">
        <v>0</v>
      </c>
      <c r="F25" s="43">
        <f t="shared" si="4"/>
        <v>0</v>
      </c>
      <c r="H25" s="56">
        <v>0</v>
      </c>
      <c r="I25" s="46">
        <v>0</v>
      </c>
      <c r="J25" s="57">
        <f t="shared" si="5"/>
        <v>0</v>
      </c>
      <c r="L25" s="56">
        <f t="shared" si="6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2">
        <v>0</v>
      </c>
      <c r="F26" s="43">
        <f t="shared" si="4"/>
        <v>0</v>
      </c>
      <c r="H26" s="56">
        <v>0</v>
      </c>
      <c r="I26" s="46">
        <v>0</v>
      </c>
      <c r="J26" s="57">
        <f t="shared" si="5"/>
        <v>0</v>
      </c>
      <c r="L26" s="56">
        <f t="shared" si="6"/>
        <v>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2">
        <v>0</v>
      </c>
      <c r="F27" s="43">
        <f t="shared" si="4"/>
        <v>0</v>
      </c>
      <c r="H27" s="56">
        <v>0</v>
      </c>
      <c r="I27" s="46">
        <v>0</v>
      </c>
      <c r="J27" s="57">
        <f t="shared" si="5"/>
        <v>0</v>
      </c>
      <c r="L27" s="56">
        <f t="shared" si="6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11640060</v>
      </c>
      <c r="E30" s="42">
        <v>-4795260</v>
      </c>
      <c r="F30" s="43">
        <f t="shared" ref="F30:F37" si="9">D30+E30</f>
        <v>6844800</v>
      </c>
      <c r="H30" s="56">
        <v>6844800</v>
      </c>
      <c r="I30" s="46">
        <v>0</v>
      </c>
      <c r="J30" s="57">
        <f t="shared" ref="J30:J37" si="10">H30+I30</f>
        <v>6844800</v>
      </c>
      <c r="L30" s="56">
        <f t="shared" si="6"/>
        <v>4795260</v>
      </c>
      <c r="M30" s="45">
        <f t="shared" ref="M30:M32" si="11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36441000</v>
      </c>
      <c r="E31" s="42">
        <v>-18400</v>
      </c>
      <c r="F31" s="43">
        <f t="shared" si="9"/>
        <v>36422600</v>
      </c>
      <c r="H31" s="56">
        <v>36422600</v>
      </c>
      <c r="I31" s="46">
        <v>0</v>
      </c>
      <c r="J31" s="57">
        <f t="shared" si="10"/>
        <v>36422600</v>
      </c>
      <c r="L31" s="56">
        <f t="shared" si="6"/>
        <v>18400</v>
      </c>
      <c r="M31" s="45">
        <f t="shared" si="11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0</v>
      </c>
      <c r="F32" s="43">
        <f t="shared" si="9"/>
        <v>0</v>
      </c>
      <c r="H32" s="56">
        <v>0</v>
      </c>
      <c r="I32" s="46">
        <v>0</v>
      </c>
      <c r="J32" s="57">
        <f t="shared" si="10"/>
        <v>0</v>
      </c>
      <c r="L32" s="56">
        <f t="shared" si="6"/>
        <v>0</v>
      </c>
      <c r="M32" s="45">
        <f t="shared" si="11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2">
        <v>0</v>
      </c>
      <c r="F34" s="43">
        <f t="shared" si="9"/>
        <v>0</v>
      </c>
      <c r="H34" s="56">
        <v>0</v>
      </c>
      <c r="I34" s="46">
        <v>0</v>
      </c>
      <c r="J34" s="57">
        <f t="shared" si="10"/>
        <v>0</v>
      </c>
      <c r="L34" s="56">
        <f t="shared" si="6"/>
        <v>0</v>
      </c>
      <c r="M34" s="45">
        <f t="shared" ref="M34" si="12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>
        <f t="shared" si="6"/>
        <v>0</v>
      </c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67321500</v>
      </c>
      <c r="E36" s="42">
        <v>-35904800</v>
      </c>
      <c r="F36" s="43">
        <f t="shared" si="9"/>
        <v>31416700</v>
      </c>
      <c r="H36" s="56">
        <v>31416700</v>
      </c>
      <c r="I36" s="46">
        <v>0</v>
      </c>
      <c r="J36" s="57">
        <f t="shared" si="10"/>
        <v>31416700</v>
      </c>
      <c r="L36" s="56">
        <f t="shared" si="6"/>
        <v>35904800</v>
      </c>
      <c r="M36" s="45">
        <f t="shared" ref="M36:M37" si="13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2">
        <v>0</v>
      </c>
      <c r="F37" s="43">
        <f t="shared" si="9"/>
        <v>0</v>
      </c>
      <c r="H37" s="56">
        <v>0</v>
      </c>
      <c r="I37" s="46">
        <v>0</v>
      </c>
      <c r="J37" s="57">
        <f t="shared" si="10"/>
        <v>0</v>
      </c>
      <c r="L37" s="56">
        <f t="shared" si="6"/>
        <v>0</v>
      </c>
      <c r="M37" s="45">
        <f t="shared" si="13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240873402</v>
      </c>
      <c r="E40" s="42">
        <v>-19558202</v>
      </c>
      <c r="F40" s="43">
        <f t="shared" ref="F40:F48" si="14">D40+E40</f>
        <v>221315200</v>
      </c>
      <c r="H40" s="56">
        <v>221315200</v>
      </c>
      <c r="I40" s="46">
        <v>0</v>
      </c>
      <c r="J40" s="57">
        <f t="shared" ref="J40:J48" si="15">H40+I40</f>
        <v>221315200</v>
      </c>
      <c r="L40" s="56">
        <f t="shared" si="6"/>
        <v>19558202</v>
      </c>
      <c r="M40" s="45">
        <f t="shared" ref="M40:M56" si="16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0</v>
      </c>
      <c r="E41" s="42">
        <v>0</v>
      </c>
      <c r="F41" s="43">
        <f t="shared" si="14"/>
        <v>0</v>
      </c>
      <c r="H41" s="56">
        <v>0</v>
      </c>
      <c r="I41" s="46">
        <v>0</v>
      </c>
      <c r="J41" s="57">
        <f t="shared" si="15"/>
        <v>0</v>
      </c>
      <c r="L41" s="56">
        <f t="shared" si="6"/>
        <v>0</v>
      </c>
      <c r="M41" s="45">
        <f t="shared" si="16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2">
        <v>0</v>
      </c>
      <c r="F42" s="43">
        <f t="shared" si="14"/>
        <v>0</v>
      </c>
      <c r="H42" s="56">
        <v>0</v>
      </c>
      <c r="I42" s="46">
        <v>0</v>
      </c>
      <c r="J42" s="57">
        <f t="shared" si="15"/>
        <v>0</v>
      </c>
      <c r="L42" s="56">
        <f t="shared" si="6"/>
        <v>0</v>
      </c>
      <c r="M42" s="45">
        <f t="shared" si="16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2">
        <v>0</v>
      </c>
      <c r="F43" s="43">
        <f t="shared" si="14"/>
        <v>0</v>
      </c>
      <c r="H43" s="56">
        <v>0</v>
      </c>
      <c r="I43" s="46">
        <v>0</v>
      </c>
      <c r="J43" s="57">
        <f t="shared" si="15"/>
        <v>0</v>
      </c>
      <c r="L43" s="56">
        <f t="shared" si="6"/>
        <v>0</v>
      </c>
      <c r="M43" s="45">
        <f t="shared" si="16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2">
        <v>0</v>
      </c>
      <c r="F44" s="43">
        <f t="shared" si="14"/>
        <v>0</v>
      </c>
      <c r="H44" s="56">
        <v>0</v>
      </c>
      <c r="I44" s="46">
        <v>0</v>
      </c>
      <c r="J44" s="57">
        <f t="shared" si="15"/>
        <v>0</v>
      </c>
      <c r="L44" s="56">
        <f t="shared" si="6"/>
        <v>0</v>
      </c>
      <c r="M44" s="45">
        <f t="shared" si="16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2">
        <v>0</v>
      </c>
      <c r="F45" s="43">
        <f t="shared" si="14"/>
        <v>0</v>
      </c>
      <c r="H45" s="56">
        <v>0</v>
      </c>
      <c r="I45" s="46">
        <v>0</v>
      </c>
      <c r="J45" s="57">
        <f t="shared" si="15"/>
        <v>0</v>
      </c>
      <c r="L45" s="56">
        <f t="shared" si="6"/>
        <v>0</v>
      </c>
      <c r="M45" s="45">
        <f t="shared" si="16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2">
        <v>0</v>
      </c>
      <c r="F47" s="43">
        <f t="shared" si="14"/>
        <v>0</v>
      </c>
      <c r="H47" s="56">
        <v>0</v>
      </c>
      <c r="I47" s="46">
        <v>0</v>
      </c>
      <c r="J47" s="57">
        <f t="shared" si="15"/>
        <v>0</v>
      </c>
      <c r="L47" s="56">
        <f t="shared" si="6"/>
        <v>0</v>
      </c>
      <c r="M47" s="46">
        <f t="shared" si="16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2">
        <v>0</v>
      </c>
      <c r="F48" s="43">
        <f t="shared" si="14"/>
        <v>0</v>
      </c>
      <c r="H48" s="56">
        <v>0</v>
      </c>
      <c r="I48" s="46">
        <v>0</v>
      </c>
      <c r="J48" s="57">
        <f t="shared" si="15"/>
        <v>0</v>
      </c>
      <c r="L48" s="56">
        <f t="shared" si="6"/>
        <v>0</v>
      </c>
      <c r="M48" s="46">
        <f t="shared" si="16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>SUM(E50:E56)</f>
        <v>0</v>
      </c>
      <c r="F49" s="44">
        <f>SUM(F50:F56)</f>
        <v>0</v>
      </c>
      <c r="H49" s="44">
        <f>SUM(H50:H56)</f>
        <v>0</v>
      </c>
      <c r="I49" s="44">
        <f>SUM(I50:I56)</f>
        <v>0</v>
      </c>
      <c r="J49" s="44">
        <f>SUM(J50:J56)</f>
        <v>0</v>
      </c>
      <c r="L49" s="44">
        <f>SUM(L50:L56)</f>
        <v>0</v>
      </c>
      <c r="M49" s="44">
        <f>SUM(M50:M56)</f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2">
        <v>0</v>
      </c>
      <c r="F51" s="43">
        <f t="shared" ref="F51:F56" si="17">D51+E51</f>
        <v>0</v>
      </c>
      <c r="H51" s="56">
        <v>0</v>
      </c>
      <c r="I51" s="46">
        <v>0</v>
      </c>
      <c r="J51" s="57">
        <f t="shared" ref="J51" si="18">H51+I51</f>
        <v>0</v>
      </c>
      <c r="L51" s="56">
        <f t="shared" si="6"/>
        <v>0</v>
      </c>
      <c r="M51" s="46">
        <f t="shared" si="16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2">
        <v>0</v>
      </c>
      <c r="F53" s="43">
        <f t="shared" si="17"/>
        <v>0</v>
      </c>
      <c r="H53" s="56">
        <v>0</v>
      </c>
      <c r="I53" s="46">
        <v>0</v>
      </c>
      <c r="J53" s="57">
        <f t="shared" ref="J53" si="19">H53+I53</f>
        <v>0</v>
      </c>
      <c r="L53" s="56">
        <f t="shared" si="6"/>
        <v>0</v>
      </c>
      <c r="M53" s="46">
        <f t="shared" si="16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2">
        <v>0</v>
      </c>
      <c r="F55" s="43">
        <f t="shared" si="17"/>
        <v>0</v>
      </c>
      <c r="H55" s="56">
        <v>0</v>
      </c>
      <c r="I55" s="46">
        <v>0</v>
      </c>
      <c r="J55" s="57">
        <f t="shared" ref="J55:J56" si="20">H55+I55</f>
        <v>0</v>
      </c>
      <c r="L55" s="56">
        <f t="shared" si="6"/>
        <v>0</v>
      </c>
      <c r="M55" s="46">
        <f t="shared" si="16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2">
        <v>0</v>
      </c>
      <c r="F56" s="43">
        <f t="shared" si="17"/>
        <v>0</v>
      </c>
      <c r="H56" s="56">
        <v>0</v>
      </c>
      <c r="I56" s="46">
        <v>0</v>
      </c>
      <c r="J56" s="57">
        <f t="shared" si="20"/>
        <v>0</v>
      </c>
      <c r="L56" s="56">
        <f t="shared" si="6"/>
        <v>0</v>
      </c>
      <c r="M56" s="46">
        <f t="shared" si="16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55" zoomScaleNormal="55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69921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87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D10</f>
        <v>0</v>
      </c>
      <c r="E8" s="34">
        <f>E10</f>
        <v>0</v>
      </c>
      <c r="F8" s="35">
        <f>F10</f>
        <v>0</v>
      </c>
      <c r="H8" s="50">
        <f>H10</f>
        <v>0</v>
      </c>
      <c r="I8" s="51">
        <f>I10</f>
        <v>0</v>
      </c>
      <c r="J8" s="52">
        <f>J10</f>
        <v>0</v>
      </c>
      <c r="L8" s="50">
        <f t="shared" ref="L8:M8" si="0">SUM(L9:L10)</f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37">
        <v>0</v>
      </c>
      <c r="E10" s="38">
        <v>0</v>
      </c>
      <c r="F10" s="39">
        <f>D10+E10</f>
        <v>0</v>
      </c>
      <c r="H10" s="53">
        <v>0</v>
      </c>
      <c r="I10" s="54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37">
        <v>0</v>
      </c>
      <c r="E11" s="38">
        <v>0</v>
      </c>
      <c r="F11" s="39">
        <f>D11+E11</f>
        <v>0</v>
      </c>
      <c r="H11" s="53">
        <v>0</v>
      </c>
      <c r="I11" s="54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1449605460.3699999</v>
      </c>
      <c r="E13" s="33">
        <f t="shared" ref="E13:F13" si="1">SUM(E14:E48)</f>
        <v>43673526.480000019</v>
      </c>
      <c r="F13" s="33">
        <f t="shared" si="1"/>
        <v>1493278986.8499999</v>
      </c>
      <c r="H13" s="33">
        <f t="shared" ref="H13:J13" si="2">SUM(H14:H48)</f>
        <v>1485081008.6100001</v>
      </c>
      <c r="I13" s="33">
        <f t="shared" si="2"/>
        <v>0</v>
      </c>
      <c r="J13" s="33">
        <f t="shared" si="2"/>
        <v>1485081008.6100001</v>
      </c>
      <c r="L13" s="33">
        <f>SUM(L14:L48)</f>
        <v>-35475548.24000001</v>
      </c>
      <c r="M13" s="33">
        <f t="shared" ref="M13" si="3">SUM(M14:M48)</f>
        <v>8197978.2400000095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16654268</v>
      </c>
      <c r="F16" s="43">
        <f t="shared" ref="F16:F27" si="4">D16+E16</f>
        <v>16654268</v>
      </c>
      <c r="H16" s="56">
        <v>16658752</v>
      </c>
      <c r="I16" s="46">
        <v>0</v>
      </c>
      <c r="J16" s="57">
        <f t="shared" ref="J16:J27" si="5">H16+I16</f>
        <v>16658752</v>
      </c>
      <c r="L16" s="56">
        <f t="shared" ref="L16:L56" si="6">D16-H16</f>
        <v>-16658752</v>
      </c>
      <c r="M16" s="45">
        <f>F16-J16</f>
        <v>-4484</v>
      </c>
      <c r="N16" s="57" t="s">
        <v>91</v>
      </c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28589828</v>
      </c>
      <c r="F17" s="43">
        <f t="shared" si="4"/>
        <v>28589828</v>
      </c>
      <c r="H17" s="56">
        <v>28597528</v>
      </c>
      <c r="I17" s="46">
        <v>0</v>
      </c>
      <c r="J17" s="57">
        <f t="shared" si="5"/>
        <v>28597528</v>
      </c>
      <c r="L17" s="56">
        <f t="shared" si="6"/>
        <v>-28597528</v>
      </c>
      <c r="M17" s="45">
        <f t="shared" ref="M17:M18" si="7">F17-J17</f>
        <v>-7700</v>
      </c>
      <c r="N17" s="57" t="s">
        <v>91</v>
      </c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4"/>
        <v>0</v>
      </c>
      <c r="H18" s="56">
        <v>0</v>
      </c>
      <c r="I18" s="4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16212808</v>
      </c>
      <c r="E20" s="42">
        <v>0</v>
      </c>
      <c r="F20" s="43">
        <f t="shared" si="4"/>
        <v>16212808</v>
      </c>
      <c r="H20" s="56">
        <v>16210440</v>
      </c>
      <c r="I20" s="46">
        <v>0</v>
      </c>
      <c r="J20" s="57">
        <f t="shared" si="5"/>
        <v>16210440</v>
      </c>
      <c r="L20" s="56">
        <f t="shared" si="6"/>
        <v>2368</v>
      </c>
      <c r="M20" s="45">
        <f t="shared" ref="M20:M27" si="8">F20-J20</f>
        <v>2368</v>
      </c>
      <c r="N20" s="57" t="s">
        <v>91</v>
      </c>
    </row>
    <row r="21" spans="1:14" x14ac:dyDescent="0.25">
      <c r="A21" s="23">
        <v>2</v>
      </c>
      <c r="B21" s="12" t="s">
        <v>8</v>
      </c>
      <c r="C21" s="6"/>
      <c r="D21" s="41">
        <v>0</v>
      </c>
      <c r="E21" s="42">
        <v>0</v>
      </c>
      <c r="F21" s="43">
        <f t="shared" si="4"/>
        <v>0</v>
      </c>
      <c r="H21" s="56">
        <v>0</v>
      </c>
      <c r="I21" s="46">
        <v>0</v>
      </c>
      <c r="J21" s="57">
        <f t="shared" si="5"/>
        <v>0</v>
      </c>
      <c r="L21" s="56">
        <f t="shared" si="6"/>
        <v>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0</v>
      </c>
      <c r="E22" s="42">
        <v>0</v>
      </c>
      <c r="F22" s="43">
        <f t="shared" si="4"/>
        <v>0</v>
      </c>
      <c r="H22" s="56">
        <v>0</v>
      </c>
      <c r="I22" s="46">
        <v>0</v>
      </c>
      <c r="J22" s="57">
        <f t="shared" si="5"/>
        <v>0</v>
      </c>
      <c r="L22" s="56">
        <f t="shared" si="6"/>
        <v>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2">
        <v>0</v>
      </c>
      <c r="F23" s="43">
        <f t="shared" si="4"/>
        <v>0</v>
      </c>
      <c r="H23" s="56">
        <v>0</v>
      </c>
      <c r="I23" s="46">
        <v>0</v>
      </c>
      <c r="J23" s="57">
        <f t="shared" si="5"/>
        <v>0</v>
      </c>
      <c r="L23" s="56">
        <f t="shared" si="6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0</v>
      </c>
      <c r="E24" s="42">
        <v>0</v>
      </c>
      <c r="F24" s="43">
        <f t="shared" si="4"/>
        <v>0</v>
      </c>
      <c r="H24" s="56">
        <v>0</v>
      </c>
      <c r="I24" s="46">
        <v>0</v>
      </c>
      <c r="J24" s="57">
        <f t="shared" si="5"/>
        <v>0</v>
      </c>
      <c r="L24" s="56">
        <f t="shared" si="6"/>
        <v>0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1">
        <v>0</v>
      </c>
      <c r="E25" s="42">
        <v>0</v>
      </c>
      <c r="F25" s="43">
        <f t="shared" si="4"/>
        <v>0</v>
      </c>
      <c r="H25" s="56">
        <v>0</v>
      </c>
      <c r="I25" s="46">
        <v>0</v>
      </c>
      <c r="J25" s="57">
        <f t="shared" si="5"/>
        <v>0</v>
      </c>
      <c r="L25" s="56">
        <f t="shared" si="6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2">
        <v>0</v>
      </c>
      <c r="F26" s="43">
        <f t="shared" si="4"/>
        <v>0</v>
      </c>
      <c r="H26" s="56">
        <v>0</v>
      </c>
      <c r="I26" s="46">
        <v>0</v>
      </c>
      <c r="J26" s="57">
        <f t="shared" si="5"/>
        <v>0</v>
      </c>
      <c r="L26" s="56">
        <f t="shared" si="6"/>
        <v>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2">
        <v>0</v>
      </c>
      <c r="F27" s="43">
        <f t="shared" si="4"/>
        <v>0</v>
      </c>
      <c r="H27" s="56">
        <v>0</v>
      </c>
      <c r="I27" s="46">
        <v>0</v>
      </c>
      <c r="J27" s="57">
        <f t="shared" si="5"/>
        <v>0</v>
      </c>
      <c r="L27" s="56">
        <f t="shared" si="6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160277986.13</v>
      </c>
      <c r="E30" s="42">
        <v>-1570569.5199999884</v>
      </c>
      <c r="F30" s="43">
        <f t="shared" ref="F30:F37" si="9">D30+E30</f>
        <v>158707416.61000001</v>
      </c>
      <c r="H30" s="56">
        <v>158707416.61000001</v>
      </c>
      <c r="I30" s="46">
        <v>0</v>
      </c>
      <c r="J30" s="57">
        <f t="shared" ref="J30:J37" si="10">H30+I30</f>
        <v>158707416.61000001</v>
      </c>
      <c r="L30" s="56">
        <f t="shared" si="6"/>
        <v>1570569.5199999809</v>
      </c>
      <c r="M30" s="45">
        <f t="shared" ref="M30:M32" si="11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230561400</v>
      </c>
      <c r="E31" s="42">
        <v>0</v>
      </c>
      <c r="F31" s="43">
        <f t="shared" si="9"/>
        <v>230561400</v>
      </c>
      <c r="H31" s="56">
        <v>230561400</v>
      </c>
      <c r="I31" s="46">
        <v>0</v>
      </c>
      <c r="J31" s="57">
        <f t="shared" si="10"/>
        <v>230561400</v>
      </c>
      <c r="L31" s="56">
        <f t="shared" si="6"/>
        <v>0</v>
      </c>
      <c r="M31" s="45">
        <f t="shared" si="11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0</v>
      </c>
      <c r="F32" s="43">
        <f t="shared" si="9"/>
        <v>0</v>
      </c>
      <c r="H32" s="56">
        <v>0</v>
      </c>
      <c r="I32" s="46">
        <v>0</v>
      </c>
      <c r="J32" s="57">
        <f t="shared" si="10"/>
        <v>0</v>
      </c>
      <c r="L32" s="56">
        <f t="shared" si="6"/>
        <v>0</v>
      </c>
      <c r="M32" s="45">
        <f t="shared" si="11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2">
        <v>0</v>
      </c>
      <c r="F34" s="43">
        <f t="shared" si="9"/>
        <v>0</v>
      </c>
      <c r="H34" s="56">
        <v>0</v>
      </c>
      <c r="I34" s="46">
        <v>0</v>
      </c>
      <c r="J34" s="57">
        <f t="shared" si="10"/>
        <v>0</v>
      </c>
      <c r="L34" s="56">
        <f t="shared" si="6"/>
        <v>0</v>
      </c>
      <c r="M34" s="45">
        <f t="shared" ref="M34" si="12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0</v>
      </c>
      <c r="E36" s="42">
        <v>0</v>
      </c>
      <c r="F36" s="43">
        <f t="shared" si="9"/>
        <v>0</v>
      </c>
      <c r="H36" s="56">
        <v>0</v>
      </c>
      <c r="I36" s="46">
        <v>0</v>
      </c>
      <c r="J36" s="57">
        <f t="shared" si="10"/>
        <v>0</v>
      </c>
      <c r="L36" s="56">
        <f t="shared" si="6"/>
        <v>0</v>
      </c>
      <c r="M36" s="45">
        <f t="shared" ref="M36:M37" si="13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2">
        <v>0</v>
      </c>
      <c r="F37" s="43">
        <f t="shared" si="9"/>
        <v>0</v>
      </c>
      <c r="H37" s="56">
        <v>0</v>
      </c>
      <c r="I37" s="46">
        <v>0</v>
      </c>
      <c r="J37" s="57">
        <f t="shared" si="10"/>
        <v>0</v>
      </c>
      <c r="L37" s="56">
        <f t="shared" si="6"/>
        <v>0</v>
      </c>
      <c r="M37" s="45">
        <f t="shared" si="13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650073266.24000001</v>
      </c>
      <c r="E40" s="42">
        <v>0</v>
      </c>
      <c r="F40" s="43">
        <f t="shared" ref="F40:F48" si="14">D40+E40</f>
        <v>650073266.24000001</v>
      </c>
      <c r="H40" s="56">
        <v>643509472</v>
      </c>
      <c r="I40" s="46">
        <v>0</v>
      </c>
      <c r="J40" s="57">
        <f t="shared" ref="J40:J48" si="15">H40+I40</f>
        <v>643509472</v>
      </c>
      <c r="L40" s="56">
        <f t="shared" si="6"/>
        <v>6563794.2400000095</v>
      </c>
      <c r="M40" s="45">
        <f t="shared" ref="M40:M56" si="16">F40-J40</f>
        <v>6563794.2400000095</v>
      </c>
      <c r="N40" s="57" t="s">
        <v>95</v>
      </c>
    </row>
    <row r="41" spans="1:14" x14ac:dyDescent="0.25">
      <c r="A41" s="23">
        <v>2</v>
      </c>
      <c r="B41" s="11" t="s">
        <v>18</v>
      </c>
      <c r="C41" s="5"/>
      <c r="D41" s="41">
        <v>0</v>
      </c>
      <c r="E41" s="42">
        <v>0</v>
      </c>
      <c r="F41" s="43">
        <f t="shared" si="14"/>
        <v>0</v>
      </c>
      <c r="H41" s="56">
        <v>0</v>
      </c>
      <c r="I41" s="46">
        <v>0</v>
      </c>
      <c r="J41" s="57">
        <f t="shared" si="15"/>
        <v>0</v>
      </c>
      <c r="L41" s="56">
        <f t="shared" si="6"/>
        <v>0</v>
      </c>
      <c r="M41" s="45">
        <f t="shared" si="16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2">
        <v>0</v>
      </c>
      <c r="F42" s="43">
        <f t="shared" si="14"/>
        <v>0</v>
      </c>
      <c r="H42" s="56">
        <v>0</v>
      </c>
      <c r="I42" s="46">
        <v>0</v>
      </c>
      <c r="J42" s="57">
        <f t="shared" si="15"/>
        <v>0</v>
      </c>
      <c r="L42" s="56">
        <f t="shared" si="6"/>
        <v>0</v>
      </c>
      <c r="M42" s="45">
        <f t="shared" si="16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2">
        <v>392480000</v>
      </c>
      <c r="F43" s="43">
        <f t="shared" si="14"/>
        <v>392480000</v>
      </c>
      <c r="H43" s="56">
        <v>390836000</v>
      </c>
      <c r="I43" s="46">
        <v>0</v>
      </c>
      <c r="J43" s="57">
        <f t="shared" si="15"/>
        <v>390836000</v>
      </c>
      <c r="L43" s="56">
        <f t="shared" si="6"/>
        <v>-390836000</v>
      </c>
      <c r="M43" s="45">
        <f t="shared" si="16"/>
        <v>1644000</v>
      </c>
      <c r="N43" s="57" t="s">
        <v>95</v>
      </c>
    </row>
    <row r="44" spans="1:14" x14ac:dyDescent="0.25">
      <c r="A44" s="23">
        <v>5</v>
      </c>
      <c r="B44" s="11" t="s">
        <v>25</v>
      </c>
      <c r="C44" s="5"/>
      <c r="D44" s="41">
        <v>0</v>
      </c>
      <c r="E44" s="42">
        <v>0</v>
      </c>
      <c r="F44" s="43">
        <f t="shared" si="14"/>
        <v>0</v>
      </c>
      <c r="H44" s="56">
        <v>0</v>
      </c>
      <c r="I44" s="46">
        <v>0</v>
      </c>
      <c r="J44" s="57">
        <f t="shared" si="15"/>
        <v>0</v>
      </c>
      <c r="L44" s="56">
        <f t="shared" si="6"/>
        <v>0</v>
      </c>
      <c r="M44" s="45">
        <f t="shared" si="16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392480000</v>
      </c>
      <c r="E45" s="42">
        <v>-392480000</v>
      </c>
      <c r="F45" s="43">
        <f t="shared" si="14"/>
        <v>0</v>
      </c>
      <c r="H45" s="56">
        <v>0</v>
      </c>
      <c r="I45" s="46">
        <v>0</v>
      </c>
      <c r="J45" s="57">
        <f t="shared" si="15"/>
        <v>0</v>
      </c>
      <c r="L45" s="56">
        <f t="shared" si="6"/>
        <v>392480000</v>
      </c>
      <c r="M45" s="45">
        <f t="shared" si="16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2">
        <v>0</v>
      </c>
      <c r="F47" s="43">
        <f t="shared" si="14"/>
        <v>0</v>
      </c>
      <c r="H47" s="56">
        <v>0</v>
      </c>
      <c r="I47" s="46">
        <v>0</v>
      </c>
      <c r="J47" s="57">
        <f t="shared" si="15"/>
        <v>0</v>
      </c>
      <c r="L47" s="56">
        <f t="shared" si="6"/>
        <v>0</v>
      </c>
      <c r="M47" s="45">
        <f t="shared" si="16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2">
        <v>0</v>
      </c>
      <c r="F48" s="43">
        <f t="shared" si="14"/>
        <v>0</v>
      </c>
      <c r="H48" s="56">
        <v>0</v>
      </c>
      <c r="I48" s="46">
        <v>0</v>
      </c>
      <c r="J48" s="57">
        <f t="shared" si="15"/>
        <v>0</v>
      </c>
      <c r="L48" s="56">
        <f t="shared" si="6"/>
        <v>0</v>
      </c>
      <c r="M48" s="45">
        <f t="shared" si="16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53200765.479999997</v>
      </c>
      <c r="E49" s="44">
        <f>SUM(E50:E56)</f>
        <v>0</v>
      </c>
      <c r="F49" s="44">
        <f>SUM(F50:F56)</f>
        <v>53200765.479999997</v>
      </c>
      <c r="H49" s="44">
        <f>SUM(H50:H56)</f>
        <v>0</v>
      </c>
      <c r="I49" s="44">
        <f>SUM(I50:I56)</f>
        <v>0</v>
      </c>
      <c r="J49" s="44">
        <f>SUM(J50:J56)</f>
        <v>0</v>
      </c>
      <c r="L49" s="44">
        <f>SUM(L50:L56)</f>
        <v>53200765.479999997</v>
      </c>
      <c r="M49" s="44">
        <f>SUM(M50:M56)</f>
        <v>53200765.479999997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2">
        <v>0</v>
      </c>
      <c r="F51" s="43">
        <f t="shared" ref="F51:F56" si="17">D51+E51</f>
        <v>0</v>
      </c>
      <c r="H51" s="56">
        <v>0</v>
      </c>
      <c r="I51" s="46">
        <v>0</v>
      </c>
      <c r="J51" s="57">
        <f t="shared" ref="J51:J56" si="18">H51+I51</f>
        <v>0</v>
      </c>
      <c r="L51" s="56">
        <f t="shared" si="6"/>
        <v>0</v>
      </c>
      <c r="M51" s="45">
        <f t="shared" si="16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2">
        <v>0</v>
      </c>
      <c r="F53" s="43">
        <f t="shared" si="17"/>
        <v>0</v>
      </c>
      <c r="H53" s="56">
        <v>0</v>
      </c>
      <c r="I53" s="46">
        <v>0</v>
      </c>
      <c r="J53" s="57">
        <f t="shared" si="18"/>
        <v>0</v>
      </c>
      <c r="L53" s="56">
        <f t="shared" si="6"/>
        <v>0</v>
      </c>
      <c r="M53" s="45">
        <f t="shared" si="16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53200765.479999997</v>
      </c>
      <c r="E55" s="42">
        <v>0</v>
      </c>
      <c r="F55" s="43">
        <f t="shared" si="17"/>
        <v>53200765.479999997</v>
      </c>
      <c r="H55" s="56">
        <v>0</v>
      </c>
      <c r="I55" s="46">
        <v>0</v>
      </c>
      <c r="J55" s="57">
        <f t="shared" si="18"/>
        <v>0</v>
      </c>
      <c r="L55" s="56">
        <f t="shared" si="6"/>
        <v>53200765.479999997</v>
      </c>
      <c r="M55" s="45">
        <f t="shared" si="16"/>
        <v>53200765.479999997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2">
        <v>0</v>
      </c>
      <c r="F56" s="43">
        <f t="shared" si="17"/>
        <v>0</v>
      </c>
      <c r="H56" s="56">
        <v>0</v>
      </c>
      <c r="I56" s="46">
        <v>0</v>
      </c>
      <c r="J56" s="57">
        <f t="shared" si="18"/>
        <v>0</v>
      </c>
      <c r="L56" s="56">
        <f t="shared" si="6"/>
        <v>0</v>
      </c>
      <c r="M56" s="45">
        <f t="shared" si="16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19921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61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ht="13.95" customHeight="1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x14ac:dyDescent="0.25">
      <c r="A7" s="97"/>
      <c r="B7" s="96"/>
      <c r="C7" s="2"/>
      <c r="D7" s="32" t="s">
        <v>98</v>
      </c>
      <c r="E7" s="32" t="s">
        <v>98</v>
      </c>
      <c r="F7" s="32" t="s">
        <v>98</v>
      </c>
      <c r="H7" s="32" t="s">
        <v>98</v>
      </c>
      <c r="I7" s="32" t="s">
        <v>98</v>
      </c>
      <c r="J7" s="32" t="s">
        <v>98</v>
      </c>
      <c r="L7" s="32" t="s">
        <v>98</v>
      </c>
      <c r="M7" s="32" t="s">
        <v>98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3471</v>
      </c>
      <c r="E8" s="34">
        <f>SUM(E9:E10)</f>
        <v>4320</v>
      </c>
      <c r="F8" s="35">
        <f t="shared" ref="F8:M8" si="0">SUM(F9:F10)</f>
        <v>7791</v>
      </c>
      <c r="G8" s="15">
        <f t="shared" si="0"/>
        <v>0</v>
      </c>
      <c r="H8" s="50">
        <f t="shared" si="0"/>
        <v>3895</v>
      </c>
      <c r="I8" s="51">
        <f t="shared" si="0"/>
        <v>3895</v>
      </c>
      <c r="J8" s="52">
        <f t="shared" si="0"/>
        <v>7790</v>
      </c>
      <c r="K8" s="15">
        <f t="shared" si="0"/>
        <v>0</v>
      </c>
      <c r="L8" s="50">
        <f t="shared" si="0"/>
        <v>-424</v>
      </c>
      <c r="M8" s="51">
        <f t="shared" si="0"/>
        <v>1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80">
        <v>3471</v>
      </c>
      <c r="E10" s="80">
        <v>4320</v>
      </c>
      <c r="F10" s="80">
        <f>D10+E10</f>
        <v>7791</v>
      </c>
      <c r="G10" s="86"/>
      <c r="H10" s="80">
        <v>3895</v>
      </c>
      <c r="I10" s="80">
        <v>3895</v>
      </c>
      <c r="J10" s="87">
        <f>H10+I10</f>
        <v>7790</v>
      </c>
      <c r="K10" s="86"/>
      <c r="L10" s="88">
        <f>D10-H10</f>
        <v>-424</v>
      </c>
      <c r="M10" s="89">
        <f>F10-J10</f>
        <v>1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80">
        <v>0</v>
      </c>
      <c r="E11" s="80">
        <v>0</v>
      </c>
      <c r="F11" s="80">
        <f>D11+E11</f>
        <v>0</v>
      </c>
      <c r="G11" s="86"/>
      <c r="H11" s="80">
        <v>0</v>
      </c>
      <c r="I11" s="80">
        <v>0</v>
      </c>
      <c r="J11" s="90">
        <f>H11+I11</f>
        <v>0</v>
      </c>
      <c r="K11" s="86"/>
      <c r="L11" s="91">
        <f>D11-H11</f>
        <v>0</v>
      </c>
      <c r="M11" s="92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1145302659</v>
      </c>
      <c r="E13" s="33">
        <f t="shared" ref="E13:F13" si="1">SUM(E14:E48)</f>
        <v>116905906</v>
      </c>
      <c r="F13" s="33">
        <f t="shared" si="1"/>
        <v>1262208565</v>
      </c>
      <c r="H13" s="33">
        <f t="shared" ref="H13:J13" si="2">SUM(H14:H48)</f>
        <v>1244346402</v>
      </c>
      <c r="I13" s="33">
        <f t="shared" si="2"/>
        <v>17862163</v>
      </c>
      <c r="J13" s="33">
        <f t="shared" si="2"/>
        <v>1262208565</v>
      </c>
      <c r="L13" s="33">
        <f t="shared" ref="L13:M13" si="3">SUM(L14:L48)</f>
        <v>-99043743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2">
        <v>41155185</v>
      </c>
      <c r="F16" s="43">
        <f t="shared" ref="F16:F48" si="4">D16+E16</f>
        <v>41155185</v>
      </c>
      <c r="H16" s="56">
        <v>41155185</v>
      </c>
      <c r="I16" s="43">
        <v>0</v>
      </c>
      <c r="J16" s="57">
        <f t="shared" ref="J16:J48" si="5">H16+I16</f>
        <v>41155185</v>
      </c>
      <c r="L16" s="56">
        <f>D16-H16</f>
        <v>-41155185</v>
      </c>
      <c r="M16" s="45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2">
        <v>75750721</v>
      </c>
      <c r="F17" s="43">
        <f t="shared" si="4"/>
        <v>75750721</v>
      </c>
      <c r="H17" s="56">
        <v>75750721</v>
      </c>
      <c r="I17" s="43">
        <v>0</v>
      </c>
      <c r="J17" s="57">
        <f t="shared" si="5"/>
        <v>75750721</v>
      </c>
      <c r="L17" s="56">
        <f t="shared" ref="L17:L18" si="6">D17-H17</f>
        <v>-75750721</v>
      </c>
      <c r="M17" s="45">
        <f t="shared" ref="M17:M18" si="7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379499980</v>
      </c>
      <c r="E20" s="43">
        <v>0</v>
      </c>
      <c r="F20" s="43">
        <f t="shared" si="4"/>
        <v>379499980</v>
      </c>
      <c r="H20" s="56">
        <v>379499980</v>
      </c>
      <c r="I20" s="46"/>
      <c r="J20" s="57">
        <f t="shared" si="5"/>
        <v>379499980</v>
      </c>
      <c r="L20" s="56">
        <f t="shared" ref="L20:L27" si="8">D20-H20</f>
        <v>0</v>
      </c>
      <c r="M20" s="45">
        <f t="shared" ref="M20:M27" si="9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496495479</v>
      </c>
      <c r="E21" s="43">
        <v>0</v>
      </c>
      <c r="F21" s="43">
        <f t="shared" si="4"/>
        <v>496495479</v>
      </c>
      <c r="H21" s="56">
        <v>478633316</v>
      </c>
      <c r="I21" s="46">
        <v>17862163</v>
      </c>
      <c r="J21" s="57">
        <f t="shared" si="5"/>
        <v>496495479</v>
      </c>
      <c r="L21" s="56">
        <f t="shared" si="8"/>
        <v>17862163</v>
      </c>
      <c r="M21" s="45">
        <f t="shared" si="9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8"/>
        <v>0</v>
      </c>
      <c r="M22" s="45">
        <f t="shared" si="9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8"/>
        <v>0</v>
      </c>
      <c r="M23" s="45">
        <f t="shared" si="9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8"/>
        <v>0</v>
      </c>
      <c r="M24" s="45">
        <f t="shared" si="9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8"/>
        <v>0</v>
      </c>
      <c r="M25" s="45">
        <f t="shared" si="9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8"/>
        <v>0</v>
      </c>
      <c r="M26" s="45">
        <f t="shared" si="9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8"/>
        <v>0</v>
      </c>
      <c r="M27" s="45">
        <f t="shared" si="9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3">
        <v>0</v>
      </c>
      <c r="F30" s="43">
        <f t="shared" si="4"/>
        <v>0</v>
      </c>
      <c r="H30" s="43">
        <v>0</v>
      </c>
      <c r="I30" s="43">
        <v>0</v>
      </c>
      <c r="J30" s="57">
        <f t="shared" si="5"/>
        <v>0</v>
      </c>
      <c r="L30" s="56">
        <f t="shared" ref="L30:L32" si="10">D30-H30</f>
        <v>0</v>
      </c>
      <c r="M30" s="45">
        <f t="shared" ref="M30:M32" si="11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3">
        <v>0</v>
      </c>
      <c r="E31" s="43">
        <v>0</v>
      </c>
      <c r="F31" s="43">
        <f t="shared" si="4"/>
        <v>0</v>
      </c>
      <c r="H31" s="43">
        <v>0</v>
      </c>
      <c r="I31" s="43">
        <v>0</v>
      </c>
      <c r="J31" s="57">
        <f t="shared" si="5"/>
        <v>0</v>
      </c>
      <c r="L31" s="56">
        <f t="shared" si="10"/>
        <v>0</v>
      </c>
      <c r="M31" s="45">
        <f t="shared" si="11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10"/>
        <v>0</v>
      </c>
      <c r="M32" s="45">
        <f t="shared" si="11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ref="L34" si="12">D34-H34</f>
        <v>0</v>
      </c>
      <c r="M34" s="45">
        <f t="shared" ref="M34" si="13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269307200</v>
      </c>
      <c r="E36" s="43">
        <v>0</v>
      </c>
      <c r="F36" s="43">
        <f t="shared" si="4"/>
        <v>269307200</v>
      </c>
      <c r="H36" s="56">
        <v>269307200</v>
      </c>
      <c r="I36" s="43">
        <v>0</v>
      </c>
      <c r="J36" s="57">
        <f t="shared" si="5"/>
        <v>269307200</v>
      </c>
      <c r="L36" s="56">
        <f t="shared" ref="L36:L37" si="14">D36-H36</f>
        <v>0</v>
      </c>
      <c r="M36" s="45">
        <f t="shared" ref="M36:M37" si="15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14"/>
        <v>0</v>
      </c>
      <c r="M37" s="45">
        <f t="shared" si="15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4"/>
        <v>0</v>
      </c>
      <c r="H40" s="43">
        <v>0</v>
      </c>
      <c r="I40" s="43">
        <v>0</v>
      </c>
      <c r="J40" s="57">
        <f t="shared" si="5"/>
        <v>0</v>
      </c>
      <c r="L40" s="56">
        <f t="shared" ref="L40:L48" si="16">D40-H40</f>
        <v>0</v>
      </c>
      <c r="M40" s="45">
        <f t="shared" ref="M40:M48" si="17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16"/>
        <v>0</v>
      </c>
      <c r="M41" s="45">
        <f t="shared" si="1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16"/>
        <v>0</v>
      </c>
      <c r="M42" s="45">
        <f t="shared" si="1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16"/>
        <v>0</v>
      </c>
      <c r="M43" s="45">
        <f t="shared" si="1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16"/>
        <v>0</v>
      </c>
      <c r="M44" s="45">
        <f t="shared" si="1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16"/>
        <v>0</v>
      </c>
      <c r="M45" s="45">
        <f t="shared" si="1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26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16"/>
        <v>0</v>
      </c>
      <c r="M47" s="45">
        <f t="shared" si="1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16"/>
        <v>0</v>
      </c>
      <c r="M48" s="45">
        <f t="shared" si="1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>SUM(E50:E56)</f>
        <v>0</v>
      </c>
      <c r="F49" s="44">
        <f>SUM(F50:F56)</f>
        <v>0</v>
      </c>
      <c r="H49" s="44">
        <f>SUM(H50:H56)</f>
        <v>0</v>
      </c>
      <c r="I49" s="44">
        <f t="shared" ref="I49:J49" si="18">SUM(I50:I56)</f>
        <v>0</v>
      </c>
      <c r="J49" s="44">
        <f t="shared" si="18"/>
        <v>0</v>
      </c>
      <c r="L49" s="44">
        <f t="shared" ref="L49:M49" si="19">SUM(L50:L56)</f>
        <v>0</v>
      </c>
      <c r="M49" s="44">
        <f t="shared" si="19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26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:F56" si="20">D51+E51</f>
        <v>0</v>
      </c>
      <c r="H51" s="43">
        <v>0</v>
      </c>
      <c r="I51" s="43">
        <v>0</v>
      </c>
      <c r="J51" s="57">
        <f t="shared" ref="J51:J56" si="21">H51+I51</f>
        <v>0</v>
      </c>
      <c r="L51" s="43">
        <f t="shared" ref="L51" si="22">D51-H51</f>
        <v>0</v>
      </c>
      <c r="M51" s="46">
        <f t="shared" ref="M51" si="23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26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20"/>
        <v>0</v>
      </c>
      <c r="H53" s="43">
        <v>0</v>
      </c>
      <c r="I53" s="43">
        <v>0</v>
      </c>
      <c r="J53" s="57">
        <f t="shared" si="21"/>
        <v>0</v>
      </c>
      <c r="L53" s="43">
        <f t="shared" ref="L53" si="24">D53-H53</f>
        <v>0</v>
      </c>
      <c r="M53" s="46">
        <f t="shared" ref="M53" si="25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26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20"/>
        <v>0</v>
      </c>
      <c r="H55" s="43">
        <v>0</v>
      </c>
      <c r="I55" s="43">
        <v>0</v>
      </c>
      <c r="J55" s="57">
        <f t="shared" si="21"/>
        <v>0</v>
      </c>
      <c r="L55" s="43">
        <f t="shared" ref="L55:L56" si="26">D55-H55</f>
        <v>0</v>
      </c>
      <c r="M55" s="46">
        <f t="shared" ref="M55:M56" si="27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20"/>
        <v>0</v>
      </c>
      <c r="H56" s="43">
        <v>0</v>
      </c>
      <c r="I56" s="43">
        <v>0</v>
      </c>
      <c r="J56" s="57">
        <f t="shared" si="21"/>
        <v>0</v>
      </c>
      <c r="L56" s="43">
        <f t="shared" si="26"/>
        <v>0</v>
      </c>
      <c r="M56" s="46">
        <f t="shared" si="27"/>
        <v>0</v>
      </c>
      <c r="N56" s="57"/>
    </row>
  </sheetData>
  <mergeCells count="24"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  <mergeCell ref="L5:L6"/>
    <mergeCell ref="M5:M6"/>
    <mergeCell ref="N5:N7"/>
    <mergeCell ref="A33:B33"/>
    <mergeCell ref="A35:B35"/>
    <mergeCell ref="A19:B19"/>
    <mergeCell ref="A28:B28"/>
    <mergeCell ref="A29:B29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topLeftCell="A20" zoomScale="55" zoomScaleNormal="55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88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D10</f>
        <v>0</v>
      </c>
      <c r="E8" s="33">
        <f>E10</f>
        <v>0</v>
      </c>
      <c r="F8" s="35">
        <f>F10</f>
        <v>0</v>
      </c>
      <c r="H8" s="33">
        <f>H10</f>
        <v>0</v>
      </c>
      <c r="I8" s="33">
        <f>I10</f>
        <v>0</v>
      </c>
      <c r="J8" s="35">
        <f>J10</f>
        <v>0</v>
      </c>
      <c r="L8" s="50">
        <f t="shared" ref="L8:M8" si="0">SUM(L9:L10)</f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37">
        <v>0</v>
      </c>
      <c r="E10" s="38">
        <v>0</v>
      </c>
      <c r="F10" s="39">
        <f>D10+E10</f>
        <v>0</v>
      </c>
      <c r="H10" s="53">
        <v>0</v>
      </c>
      <c r="I10" s="54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37">
        <v>0</v>
      </c>
      <c r="E11" s="38">
        <v>0</v>
      </c>
      <c r="F11" s="39">
        <f>D11+E11</f>
        <v>0</v>
      </c>
      <c r="H11" s="53">
        <v>0</v>
      </c>
      <c r="I11" s="54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98060296.790000007</v>
      </c>
      <c r="E13" s="33">
        <f t="shared" ref="E13:F13" si="1">SUM(E14:E48)</f>
        <v>3485000</v>
      </c>
      <c r="F13" s="33">
        <f t="shared" si="1"/>
        <v>101545296.78999999</v>
      </c>
      <c r="H13" s="33">
        <f t="shared" ref="H13:J13" si="2">SUM(H14:H48)</f>
        <v>99904195</v>
      </c>
      <c r="I13" s="33">
        <f t="shared" si="2"/>
        <v>632805</v>
      </c>
      <c r="J13" s="33">
        <f t="shared" si="2"/>
        <v>100537000</v>
      </c>
      <c r="L13" s="33">
        <f>SUM(L14:L48)</f>
        <v>-1843898.2100000009</v>
      </c>
      <c r="M13" s="33">
        <f t="shared" ref="M13" si="3">SUM(M14:M48)</f>
        <v>1008296.79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0</v>
      </c>
      <c r="F16" s="43">
        <f t="shared" ref="F16:F27" si="4">D16+E16</f>
        <v>0</v>
      </c>
      <c r="H16" s="56">
        <v>0</v>
      </c>
      <c r="I16" s="46">
        <v>0</v>
      </c>
      <c r="J16" s="57">
        <f t="shared" ref="J16:J27" si="5">H16+I16</f>
        <v>0</v>
      </c>
      <c r="L16" s="56">
        <f t="shared" ref="L16:L56" si="6">D16-H16</f>
        <v>0</v>
      </c>
      <c r="M16" s="45">
        <f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0</v>
      </c>
      <c r="F17" s="43">
        <f t="shared" si="4"/>
        <v>0</v>
      </c>
      <c r="H17" s="56">
        <v>0</v>
      </c>
      <c r="I17" s="46">
        <v>0</v>
      </c>
      <c r="J17" s="57">
        <f t="shared" si="5"/>
        <v>0</v>
      </c>
      <c r="L17" s="56">
        <f t="shared" si="6"/>
        <v>0</v>
      </c>
      <c r="M17" s="45">
        <f t="shared" ref="M17:M18" si="7">F17-J17</f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4"/>
        <v>0</v>
      </c>
      <c r="H18" s="56">
        <v>0</v>
      </c>
      <c r="I18" s="4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0</v>
      </c>
      <c r="E20" s="42">
        <v>1000000</v>
      </c>
      <c r="F20" s="43">
        <f t="shared" si="4"/>
        <v>1000000</v>
      </c>
      <c r="H20" s="56">
        <v>1000000</v>
      </c>
      <c r="I20" s="46">
        <v>0</v>
      </c>
      <c r="J20" s="57">
        <f t="shared" si="5"/>
        <v>1000000</v>
      </c>
      <c r="L20" s="56">
        <f t="shared" si="6"/>
        <v>-1000000</v>
      </c>
      <c r="M20" s="45">
        <f t="shared" ref="M20:M27" si="8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0</v>
      </c>
      <c r="E21" s="42">
        <v>1000000</v>
      </c>
      <c r="F21" s="43">
        <f t="shared" si="4"/>
        <v>1000000</v>
      </c>
      <c r="H21" s="56">
        <v>1000000</v>
      </c>
      <c r="I21" s="46">
        <v>0</v>
      </c>
      <c r="J21" s="57">
        <f t="shared" si="5"/>
        <v>1000000</v>
      </c>
      <c r="L21" s="56">
        <f t="shared" si="6"/>
        <v>-1000000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165000</v>
      </c>
      <c r="E22" s="42">
        <v>1485000</v>
      </c>
      <c r="F22" s="43">
        <f t="shared" si="4"/>
        <v>1650000</v>
      </c>
      <c r="H22" s="56">
        <v>1017195</v>
      </c>
      <c r="I22" s="46">
        <v>632805</v>
      </c>
      <c r="J22" s="57">
        <f t="shared" si="5"/>
        <v>1650000</v>
      </c>
      <c r="L22" s="56">
        <f t="shared" si="6"/>
        <v>-852195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2">
        <v>0</v>
      </c>
      <c r="F23" s="43">
        <f t="shared" si="4"/>
        <v>0</v>
      </c>
      <c r="H23" s="56">
        <v>0</v>
      </c>
      <c r="I23" s="46">
        <v>0</v>
      </c>
      <c r="J23" s="57">
        <f t="shared" si="5"/>
        <v>0</v>
      </c>
      <c r="L23" s="56">
        <f t="shared" si="6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1008296.79</v>
      </c>
      <c r="E24" s="42">
        <v>0</v>
      </c>
      <c r="F24" s="43">
        <f t="shared" si="4"/>
        <v>1008296.79</v>
      </c>
      <c r="H24" s="56">
        <v>0</v>
      </c>
      <c r="I24" s="46">
        <v>0</v>
      </c>
      <c r="J24" s="57">
        <f t="shared" si="5"/>
        <v>0</v>
      </c>
      <c r="L24" s="56">
        <f t="shared" si="6"/>
        <v>1008296.79</v>
      </c>
      <c r="M24" s="46">
        <f t="shared" si="8"/>
        <v>1008296.79</v>
      </c>
      <c r="N24" s="57" t="s">
        <v>96</v>
      </c>
    </row>
    <row r="25" spans="1:14" x14ac:dyDescent="0.25">
      <c r="A25" s="23">
        <v>6</v>
      </c>
      <c r="B25" s="12" t="s">
        <v>12</v>
      </c>
      <c r="C25" s="7"/>
      <c r="D25" s="41">
        <v>0</v>
      </c>
      <c r="E25" s="42">
        <v>0</v>
      </c>
      <c r="F25" s="43">
        <f t="shared" si="4"/>
        <v>0</v>
      </c>
      <c r="H25" s="56">
        <v>0</v>
      </c>
      <c r="I25" s="46">
        <v>0</v>
      </c>
      <c r="J25" s="57">
        <f t="shared" si="5"/>
        <v>0</v>
      </c>
      <c r="L25" s="56">
        <f t="shared" si="6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2">
        <v>0</v>
      </c>
      <c r="F26" s="43">
        <f t="shared" si="4"/>
        <v>0</v>
      </c>
      <c r="H26" s="56">
        <v>0</v>
      </c>
      <c r="I26" s="46">
        <v>0</v>
      </c>
      <c r="J26" s="57">
        <f t="shared" si="5"/>
        <v>0</v>
      </c>
      <c r="L26" s="56">
        <f t="shared" si="6"/>
        <v>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2">
        <v>0</v>
      </c>
      <c r="F27" s="43">
        <f t="shared" si="4"/>
        <v>0</v>
      </c>
      <c r="H27" s="56">
        <v>0</v>
      </c>
      <c r="I27" s="46">
        <v>0</v>
      </c>
      <c r="J27" s="57">
        <f t="shared" si="5"/>
        <v>0</v>
      </c>
      <c r="L27" s="56">
        <f t="shared" si="6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0</v>
      </c>
      <c r="E30" s="42">
        <v>0</v>
      </c>
      <c r="F30" s="43">
        <f t="shared" ref="F30:F37" si="9">D30+E30</f>
        <v>0</v>
      </c>
      <c r="H30" s="56">
        <v>0</v>
      </c>
      <c r="I30" s="46">
        <v>0</v>
      </c>
      <c r="J30" s="57">
        <f t="shared" ref="J30:J37" si="10">H30+I30</f>
        <v>0</v>
      </c>
      <c r="L30" s="56">
        <f t="shared" si="6"/>
        <v>0</v>
      </c>
      <c r="M30" s="45">
        <f t="shared" ref="M30:M32" si="11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96887000</v>
      </c>
      <c r="E31" s="42">
        <v>-60242000</v>
      </c>
      <c r="F31" s="43">
        <f t="shared" si="9"/>
        <v>36645000</v>
      </c>
      <c r="H31" s="56">
        <v>36645000</v>
      </c>
      <c r="I31" s="46">
        <v>0</v>
      </c>
      <c r="J31" s="57">
        <f t="shared" si="10"/>
        <v>36645000</v>
      </c>
      <c r="L31" s="56">
        <f t="shared" si="6"/>
        <v>60242000</v>
      </c>
      <c r="M31" s="45">
        <f t="shared" si="11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2000</v>
      </c>
      <c r="F32" s="43">
        <f t="shared" si="9"/>
        <v>2000</v>
      </c>
      <c r="H32" s="56">
        <v>2000</v>
      </c>
      <c r="I32" s="46">
        <v>0</v>
      </c>
      <c r="J32" s="57">
        <f t="shared" si="10"/>
        <v>2000</v>
      </c>
      <c r="L32" s="56">
        <f t="shared" si="6"/>
        <v>-2000</v>
      </c>
      <c r="M32" s="45">
        <f t="shared" si="11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2">
        <v>0</v>
      </c>
      <c r="F34" s="43">
        <f t="shared" si="9"/>
        <v>0</v>
      </c>
      <c r="H34" s="56">
        <v>0</v>
      </c>
      <c r="I34" s="46">
        <v>0</v>
      </c>
      <c r="J34" s="57">
        <f t="shared" si="10"/>
        <v>0</v>
      </c>
      <c r="L34" s="56">
        <f t="shared" si="6"/>
        <v>0</v>
      </c>
      <c r="M34" s="45">
        <f t="shared" ref="M34" si="12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0</v>
      </c>
      <c r="E36" s="42">
        <v>60240000</v>
      </c>
      <c r="F36" s="43">
        <f t="shared" si="9"/>
        <v>60240000</v>
      </c>
      <c r="H36" s="56">
        <v>60240000</v>
      </c>
      <c r="I36" s="46">
        <v>0</v>
      </c>
      <c r="J36" s="57">
        <f t="shared" si="10"/>
        <v>60240000</v>
      </c>
      <c r="L36" s="56">
        <f t="shared" si="6"/>
        <v>-60240000</v>
      </c>
      <c r="M36" s="45">
        <f t="shared" ref="M36:M37" si="13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2">
        <v>0</v>
      </c>
      <c r="F37" s="43">
        <f t="shared" si="9"/>
        <v>0</v>
      </c>
      <c r="H37" s="56">
        <v>0</v>
      </c>
      <c r="I37" s="46">
        <v>0</v>
      </c>
      <c r="J37" s="57">
        <f t="shared" si="10"/>
        <v>0</v>
      </c>
      <c r="L37" s="56">
        <f t="shared" si="6"/>
        <v>0</v>
      </c>
      <c r="M37" s="45">
        <f t="shared" si="13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0</v>
      </c>
      <c r="E40" s="42">
        <v>0</v>
      </c>
      <c r="F40" s="43">
        <f t="shared" ref="F40:F48" si="14">D40+E40</f>
        <v>0</v>
      </c>
      <c r="H40" s="56">
        <v>0</v>
      </c>
      <c r="I40" s="46">
        <v>0</v>
      </c>
      <c r="J40" s="57">
        <f t="shared" ref="J40:J48" si="15">H40+I40</f>
        <v>0</v>
      </c>
      <c r="L40" s="56">
        <f t="shared" si="6"/>
        <v>0</v>
      </c>
      <c r="M40" s="45">
        <f t="shared" ref="M40:M56" si="16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0</v>
      </c>
      <c r="E41" s="42">
        <v>0</v>
      </c>
      <c r="F41" s="43">
        <f t="shared" si="14"/>
        <v>0</v>
      </c>
      <c r="H41" s="56">
        <v>0</v>
      </c>
      <c r="I41" s="46">
        <v>0</v>
      </c>
      <c r="J41" s="57">
        <f t="shared" si="15"/>
        <v>0</v>
      </c>
      <c r="L41" s="56">
        <f t="shared" si="6"/>
        <v>0</v>
      </c>
      <c r="M41" s="45">
        <f t="shared" si="16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2">
        <v>0</v>
      </c>
      <c r="F42" s="43">
        <f t="shared" si="14"/>
        <v>0</v>
      </c>
      <c r="H42" s="56">
        <v>0</v>
      </c>
      <c r="I42" s="46">
        <v>0</v>
      </c>
      <c r="J42" s="57">
        <f t="shared" si="15"/>
        <v>0</v>
      </c>
      <c r="L42" s="56">
        <f t="shared" si="6"/>
        <v>0</v>
      </c>
      <c r="M42" s="45">
        <f t="shared" si="16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2">
        <v>0</v>
      </c>
      <c r="F43" s="43">
        <f t="shared" si="14"/>
        <v>0</v>
      </c>
      <c r="H43" s="56">
        <v>0</v>
      </c>
      <c r="I43" s="46">
        <v>0</v>
      </c>
      <c r="J43" s="57">
        <f t="shared" si="15"/>
        <v>0</v>
      </c>
      <c r="L43" s="56">
        <f t="shared" si="6"/>
        <v>0</v>
      </c>
      <c r="M43" s="45">
        <f t="shared" si="16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2">
        <v>0</v>
      </c>
      <c r="F44" s="43">
        <f t="shared" si="14"/>
        <v>0</v>
      </c>
      <c r="H44" s="56">
        <v>0</v>
      </c>
      <c r="I44" s="46">
        <v>0</v>
      </c>
      <c r="J44" s="57">
        <f t="shared" si="15"/>
        <v>0</v>
      </c>
      <c r="L44" s="56">
        <f t="shared" si="6"/>
        <v>0</v>
      </c>
      <c r="M44" s="45">
        <f t="shared" si="16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2">
        <v>0</v>
      </c>
      <c r="F45" s="43">
        <f t="shared" si="14"/>
        <v>0</v>
      </c>
      <c r="H45" s="56">
        <v>0</v>
      </c>
      <c r="I45" s="46">
        <v>0</v>
      </c>
      <c r="J45" s="57">
        <f t="shared" si="15"/>
        <v>0</v>
      </c>
      <c r="L45" s="56">
        <f t="shared" si="6"/>
        <v>0</v>
      </c>
      <c r="M45" s="45">
        <f t="shared" si="16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2">
        <v>0</v>
      </c>
      <c r="F47" s="43">
        <f t="shared" si="14"/>
        <v>0</v>
      </c>
      <c r="H47" s="56">
        <v>0</v>
      </c>
      <c r="I47" s="46">
        <v>0</v>
      </c>
      <c r="J47" s="57">
        <f t="shared" si="15"/>
        <v>0</v>
      </c>
      <c r="L47" s="56">
        <f t="shared" si="6"/>
        <v>0</v>
      </c>
      <c r="M47" s="46">
        <f t="shared" si="16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2">
        <v>0</v>
      </c>
      <c r="F48" s="43">
        <f t="shared" si="14"/>
        <v>0</v>
      </c>
      <c r="H48" s="56">
        <v>0</v>
      </c>
      <c r="I48" s="46">
        <v>0</v>
      </c>
      <c r="J48" s="57">
        <f t="shared" si="15"/>
        <v>0</v>
      </c>
      <c r="L48" s="56">
        <f t="shared" si="6"/>
        <v>0</v>
      </c>
      <c r="M48" s="46">
        <f t="shared" si="16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>SUM(E50:E56)</f>
        <v>0</v>
      </c>
      <c r="F49" s="44">
        <f>SUM(F50:F56)</f>
        <v>0</v>
      </c>
      <c r="H49" s="44">
        <f>SUM(H50:H56)</f>
        <v>0</v>
      </c>
      <c r="I49" s="44">
        <f>SUM(I50:I56)</f>
        <v>0</v>
      </c>
      <c r="J49" s="44">
        <f>SUM(J50:J56)</f>
        <v>0</v>
      </c>
      <c r="L49" s="44">
        <f>SUM(L50:L56)</f>
        <v>0</v>
      </c>
      <c r="M49" s="44">
        <f>SUM(M50:M56)</f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2">
        <v>0</v>
      </c>
      <c r="F51" s="43">
        <f t="shared" ref="F51:F56" si="17">D51+E51</f>
        <v>0</v>
      </c>
      <c r="H51" s="56">
        <v>0</v>
      </c>
      <c r="I51" s="46">
        <v>0</v>
      </c>
      <c r="J51" s="57">
        <f t="shared" ref="J51:J56" si="18">H51+I51</f>
        <v>0</v>
      </c>
      <c r="L51" s="56">
        <f t="shared" si="6"/>
        <v>0</v>
      </c>
      <c r="M51" s="46">
        <f t="shared" si="16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2">
        <v>0</v>
      </c>
      <c r="F53" s="43">
        <f t="shared" si="17"/>
        <v>0</v>
      </c>
      <c r="H53" s="56">
        <v>0</v>
      </c>
      <c r="I53" s="46">
        <v>0</v>
      </c>
      <c r="J53" s="57">
        <f t="shared" si="18"/>
        <v>0</v>
      </c>
      <c r="L53" s="56">
        <f t="shared" si="6"/>
        <v>0</v>
      </c>
      <c r="M53" s="46">
        <f t="shared" si="16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2">
        <v>0</v>
      </c>
      <c r="F55" s="43">
        <f t="shared" si="17"/>
        <v>0</v>
      </c>
      <c r="H55" s="56">
        <v>0</v>
      </c>
      <c r="I55" s="46">
        <v>0</v>
      </c>
      <c r="J55" s="57">
        <f t="shared" si="18"/>
        <v>0</v>
      </c>
      <c r="L55" s="56">
        <f t="shared" si="6"/>
        <v>0</v>
      </c>
      <c r="M55" s="46">
        <f t="shared" si="16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2">
        <v>0</v>
      </c>
      <c r="F56" s="43">
        <f t="shared" si="17"/>
        <v>0</v>
      </c>
      <c r="H56" s="56">
        <v>0</v>
      </c>
      <c r="I56" s="46">
        <v>0</v>
      </c>
      <c r="J56" s="57">
        <f t="shared" si="18"/>
        <v>0</v>
      </c>
      <c r="L56" s="56">
        <f t="shared" si="6"/>
        <v>0</v>
      </c>
      <c r="M56" s="46">
        <f t="shared" si="16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55" zoomScaleNormal="55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89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D10</f>
        <v>0</v>
      </c>
      <c r="E8" s="33">
        <f>E10</f>
        <v>0</v>
      </c>
      <c r="F8" s="35">
        <f>F10</f>
        <v>0</v>
      </c>
      <c r="H8" s="33">
        <f>H10</f>
        <v>0</v>
      </c>
      <c r="I8" s="33">
        <f>I10</f>
        <v>0</v>
      </c>
      <c r="J8" s="52">
        <f>J10</f>
        <v>0</v>
      </c>
      <c r="L8" s="50">
        <f>SUM(L9:L10)</f>
        <v>0</v>
      </c>
      <c r="M8" s="51">
        <f t="shared" ref="M8" si="0">SUM(M9:M10)</f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37">
        <v>0</v>
      </c>
      <c r="E10" s="38">
        <v>0</v>
      </c>
      <c r="F10" s="39">
        <f>D10+E10</f>
        <v>0</v>
      </c>
      <c r="H10" s="53">
        <v>0</v>
      </c>
      <c r="I10" s="54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37">
        <v>0</v>
      </c>
      <c r="E11" s="38">
        <v>0</v>
      </c>
      <c r="F11" s="39">
        <f>D11+E11</f>
        <v>0</v>
      </c>
      <c r="H11" s="53">
        <v>0</v>
      </c>
      <c r="I11" s="54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261504150</v>
      </c>
      <c r="E13" s="33">
        <f t="shared" ref="E13:F13" si="1">SUM(E14:E48)</f>
        <v>0</v>
      </c>
      <c r="F13" s="33">
        <f t="shared" si="1"/>
        <v>261504150</v>
      </c>
      <c r="H13" s="33">
        <f t="shared" ref="H13:J13" si="2">SUM(H14:H48)</f>
        <v>354958635.64999998</v>
      </c>
      <c r="I13" s="33">
        <f t="shared" si="2"/>
        <v>1947000</v>
      </c>
      <c r="J13" s="33">
        <f t="shared" si="2"/>
        <v>356905635.64999998</v>
      </c>
      <c r="L13" s="33">
        <f>SUM(L14:L48)</f>
        <v>-93454485.650000006</v>
      </c>
      <c r="M13" s="33">
        <f t="shared" ref="M13" si="3">SUM(M14:M48)</f>
        <v>-95401485.650000006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0</v>
      </c>
      <c r="E16" s="42">
        <v>0</v>
      </c>
      <c r="F16" s="43">
        <f t="shared" ref="F16:F27" si="4">D16+E16</f>
        <v>0</v>
      </c>
      <c r="H16" s="56">
        <v>35462627.039999999</v>
      </c>
      <c r="I16" s="46">
        <v>0</v>
      </c>
      <c r="J16" s="57">
        <f t="shared" ref="J16:J27" si="5">H16+I16</f>
        <v>35462627.039999999</v>
      </c>
      <c r="L16" s="56">
        <f t="shared" ref="L16:L56" si="6">D16-H16</f>
        <v>-35462627.039999999</v>
      </c>
      <c r="M16" s="45">
        <f>F16-J16</f>
        <v>-35462627.039999999</v>
      </c>
      <c r="N16" s="57" t="s">
        <v>93</v>
      </c>
    </row>
    <row r="17" spans="1:14" ht="26.7" customHeight="1" x14ac:dyDescent="0.25">
      <c r="A17" s="23">
        <v>2</v>
      </c>
      <c r="B17" s="11" t="s">
        <v>5</v>
      </c>
      <c r="C17" s="4"/>
      <c r="D17" s="41">
        <v>0</v>
      </c>
      <c r="E17" s="42">
        <v>0</v>
      </c>
      <c r="F17" s="43">
        <f t="shared" si="4"/>
        <v>0</v>
      </c>
      <c r="H17" s="56">
        <v>59938858.609999999</v>
      </c>
      <c r="I17" s="46">
        <v>0</v>
      </c>
      <c r="J17" s="57">
        <f t="shared" si="5"/>
        <v>59938858.609999999</v>
      </c>
      <c r="L17" s="56">
        <f t="shared" si="6"/>
        <v>-59938858.609999999</v>
      </c>
      <c r="M17" s="45">
        <f t="shared" ref="M17:M18" si="7">F17-J17</f>
        <v>-59938858.609999999</v>
      </c>
      <c r="N17" s="57" t="s">
        <v>93</v>
      </c>
    </row>
    <row r="18" spans="1:14" ht="16.2" customHeight="1" x14ac:dyDescent="0.25">
      <c r="A18" s="23">
        <v>3</v>
      </c>
      <c r="B18" s="11" t="s">
        <v>6</v>
      </c>
      <c r="C18" s="5"/>
      <c r="D18" s="41">
        <v>0</v>
      </c>
      <c r="E18" s="42">
        <v>0</v>
      </c>
      <c r="F18" s="43">
        <f t="shared" si="4"/>
        <v>0</v>
      </c>
      <c r="H18" s="56">
        <v>0</v>
      </c>
      <c r="I18" s="4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0</v>
      </c>
      <c r="E20" s="42">
        <v>0</v>
      </c>
      <c r="F20" s="43">
        <f t="shared" si="4"/>
        <v>0</v>
      </c>
      <c r="H20" s="56">
        <v>0</v>
      </c>
      <c r="I20" s="46">
        <v>0</v>
      </c>
      <c r="J20" s="57">
        <f t="shared" si="5"/>
        <v>0</v>
      </c>
      <c r="L20" s="56">
        <f t="shared" si="6"/>
        <v>0</v>
      </c>
      <c r="M20" s="45">
        <f t="shared" ref="M20:M27" si="8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3078750</v>
      </c>
      <c r="E21" s="42">
        <v>0</v>
      </c>
      <c r="F21" s="43">
        <f t="shared" si="4"/>
        <v>3078750</v>
      </c>
      <c r="H21" s="56">
        <v>3078750</v>
      </c>
      <c r="I21" s="46">
        <v>0</v>
      </c>
      <c r="J21" s="57">
        <f t="shared" si="5"/>
        <v>3078750</v>
      </c>
      <c r="L21" s="56">
        <f t="shared" si="6"/>
        <v>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1">
        <v>1074000</v>
      </c>
      <c r="E22" s="42">
        <v>0</v>
      </c>
      <c r="F22" s="43">
        <f t="shared" si="4"/>
        <v>1074000</v>
      </c>
      <c r="H22" s="56">
        <v>0</v>
      </c>
      <c r="I22" s="46">
        <v>1074000</v>
      </c>
      <c r="J22" s="57">
        <f t="shared" si="5"/>
        <v>1074000</v>
      </c>
      <c r="L22" s="56">
        <f t="shared" si="6"/>
        <v>1074000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1">
        <v>0</v>
      </c>
      <c r="E23" s="42">
        <v>0</v>
      </c>
      <c r="F23" s="43">
        <f t="shared" si="4"/>
        <v>0</v>
      </c>
      <c r="H23" s="56">
        <v>0</v>
      </c>
      <c r="I23" s="46">
        <v>0</v>
      </c>
      <c r="J23" s="57">
        <f t="shared" si="5"/>
        <v>0</v>
      </c>
      <c r="L23" s="56">
        <f t="shared" si="6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1">
        <v>0</v>
      </c>
      <c r="E24" s="42">
        <v>0</v>
      </c>
      <c r="F24" s="43">
        <f t="shared" si="4"/>
        <v>0</v>
      </c>
      <c r="H24" s="56">
        <v>0</v>
      </c>
      <c r="I24" s="46">
        <v>0</v>
      </c>
      <c r="J24" s="57">
        <f t="shared" si="5"/>
        <v>0</v>
      </c>
      <c r="L24" s="56">
        <f t="shared" si="6"/>
        <v>0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1">
        <v>0</v>
      </c>
      <c r="E25" s="42">
        <v>0</v>
      </c>
      <c r="F25" s="43">
        <f t="shared" si="4"/>
        <v>0</v>
      </c>
      <c r="H25" s="56">
        <v>0</v>
      </c>
      <c r="I25" s="46">
        <v>0</v>
      </c>
      <c r="J25" s="57">
        <f t="shared" si="5"/>
        <v>0</v>
      </c>
      <c r="L25" s="56">
        <f t="shared" si="6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1">
        <v>0</v>
      </c>
      <c r="E26" s="42">
        <v>0</v>
      </c>
      <c r="F26" s="43">
        <f t="shared" si="4"/>
        <v>0</v>
      </c>
      <c r="H26" s="56">
        <v>0</v>
      </c>
      <c r="I26" s="46">
        <v>0</v>
      </c>
      <c r="J26" s="57">
        <f t="shared" si="5"/>
        <v>0</v>
      </c>
      <c r="L26" s="56">
        <f t="shared" si="6"/>
        <v>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1">
        <v>0</v>
      </c>
      <c r="E27" s="42">
        <v>0</v>
      </c>
      <c r="F27" s="43">
        <f t="shared" si="4"/>
        <v>0</v>
      </c>
      <c r="H27" s="56">
        <v>0</v>
      </c>
      <c r="I27" s="46">
        <v>0</v>
      </c>
      <c r="J27" s="57">
        <f t="shared" si="5"/>
        <v>0</v>
      </c>
      <c r="L27" s="56">
        <f t="shared" si="6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6680000</v>
      </c>
      <c r="E30" s="42">
        <v>0</v>
      </c>
      <c r="F30" s="43">
        <f t="shared" ref="F30:F37" si="9">D30+E30</f>
        <v>6680000</v>
      </c>
      <c r="H30" s="56">
        <v>6680000</v>
      </c>
      <c r="I30" s="46">
        <v>0</v>
      </c>
      <c r="J30" s="57">
        <f t="shared" ref="J30:J37" si="10">H30+I30</f>
        <v>6680000</v>
      </c>
      <c r="L30" s="56">
        <f t="shared" si="6"/>
        <v>0</v>
      </c>
      <c r="M30" s="45">
        <f t="shared" ref="M30:M32" si="11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33225400</v>
      </c>
      <c r="E31" s="42">
        <v>0</v>
      </c>
      <c r="F31" s="43">
        <f t="shared" si="9"/>
        <v>33225400</v>
      </c>
      <c r="H31" s="56">
        <v>33225400</v>
      </c>
      <c r="I31" s="46">
        <v>0</v>
      </c>
      <c r="J31" s="57">
        <f t="shared" si="10"/>
        <v>33225400</v>
      </c>
      <c r="L31" s="56">
        <f t="shared" si="6"/>
        <v>0</v>
      </c>
      <c r="M31" s="45">
        <f t="shared" si="11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>
        <v>0</v>
      </c>
      <c r="E32" s="42">
        <v>0</v>
      </c>
      <c r="F32" s="43">
        <f t="shared" si="9"/>
        <v>0</v>
      </c>
      <c r="H32" s="56">
        <v>0</v>
      </c>
      <c r="I32" s="46">
        <v>0</v>
      </c>
      <c r="J32" s="57">
        <f t="shared" si="10"/>
        <v>0</v>
      </c>
      <c r="L32" s="56">
        <f t="shared" si="6"/>
        <v>0</v>
      </c>
      <c r="M32" s="45">
        <f t="shared" si="11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1">
        <v>0</v>
      </c>
      <c r="E34" s="42">
        <v>0</v>
      </c>
      <c r="F34" s="43">
        <f t="shared" si="9"/>
        <v>0</v>
      </c>
      <c r="H34" s="56">
        <v>0</v>
      </c>
      <c r="I34" s="46">
        <v>0</v>
      </c>
      <c r="J34" s="57">
        <f t="shared" si="10"/>
        <v>0</v>
      </c>
      <c r="L34" s="56">
        <f t="shared" si="6"/>
        <v>0</v>
      </c>
      <c r="M34" s="45">
        <f t="shared" ref="M34" si="12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61575000</v>
      </c>
      <c r="E36" s="42">
        <v>0</v>
      </c>
      <c r="F36" s="43">
        <f t="shared" si="9"/>
        <v>61575000</v>
      </c>
      <c r="H36" s="56">
        <v>61575000</v>
      </c>
      <c r="I36" s="46">
        <v>0</v>
      </c>
      <c r="J36" s="57">
        <f t="shared" si="10"/>
        <v>61575000</v>
      </c>
      <c r="L36" s="56">
        <f t="shared" si="6"/>
        <v>0</v>
      </c>
      <c r="M36" s="45">
        <f t="shared" ref="M36:M37" si="13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1">
        <v>0</v>
      </c>
      <c r="E37" s="42">
        <v>0</v>
      </c>
      <c r="F37" s="43">
        <f t="shared" si="9"/>
        <v>0</v>
      </c>
      <c r="H37" s="56">
        <v>0</v>
      </c>
      <c r="I37" s="46">
        <v>0</v>
      </c>
      <c r="J37" s="57">
        <f t="shared" si="10"/>
        <v>0</v>
      </c>
      <c r="L37" s="56">
        <f t="shared" si="6"/>
        <v>0</v>
      </c>
      <c r="M37" s="45">
        <f t="shared" si="13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152871000</v>
      </c>
      <c r="E40" s="42">
        <v>0</v>
      </c>
      <c r="F40" s="43">
        <f t="shared" ref="F40:F48" si="14">D40+E40</f>
        <v>152871000</v>
      </c>
      <c r="H40" s="56">
        <v>151998000</v>
      </c>
      <c r="I40" s="46">
        <v>873000</v>
      </c>
      <c r="J40" s="57">
        <f t="shared" ref="J40:J48" si="15">H40+I40</f>
        <v>152871000</v>
      </c>
      <c r="L40" s="56">
        <f t="shared" si="6"/>
        <v>873000</v>
      </c>
      <c r="M40" s="45">
        <f t="shared" ref="M40:M56" si="16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1">
        <v>3000000</v>
      </c>
      <c r="E41" s="42">
        <v>0</v>
      </c>
      <c r="F41" s="43">
        <f t="shared" si="14"/>
        <v>3000000</v>
      </c>
      <c r="H41" s="56">
        <v>3000000</v>
      </c>
      <c r="I41" s="46">
        <v>0</v>
      </c>
      <c r="J41" s="57">
        <f t="shared" si="15"/>
        <v>3000000</v>
      </c>
      <c r="L41" s="56">
        <f t="shared" si="6"/>
        <v>0</v>
      </c>
      <c r="M41" s="45">
        <f t="shared" si="16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1">
        <v>0</v>
      </c>
      <c r="E42" s="42">
        <v>0</v>
      </c>
      <c r="F42" s="43">
        <f t="shared" si="14"/>
        <v>0</v>
      </c>
      <c r="H42" s="56">
        <v>0</v>
      </c>
      <c r="I42" s="46">
        <v>0</v>
      </c>
      <c r="J42" s="57">
        <f t="shared" si="15"/>
        <v>0</v>
      </c>
      <c r="L42" s="56">
        <f t="shared" si="6"/>
        <v>0</v>
      </c>
      <c r="M42" s="45">
        <f t="shared" si="16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1">
        <v>0</v>
      </c>
      <c r="E43" s="42">
        <v>0</v>
      </c>
      <c r="F43" s="43">
        <f t="shared" si="14"/>
        <v>0</v>
      </c>
      <c r="H43" s="56">
        <v>0</v>
      </c>
      <c r="I43" s="46">
        <v>0</v>
      </c>
      <c r="J43" s="57">
        <f t="shared" si="15"/>
        <v>0</v>
      </c>
      <c r="L43" s="56">
        <f t="shared" si="6"/>
        <v>0</v>
      </c>
      <c r="M43" s="45">
        <f t="shared" si="16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1">
        <v>0</v>
      </c>
      <c r="E44" s="42">
        <v>0</v>
      </c>
      <c r="F44" s="43">
        <f t="shared" si="14"/>
        <v>0</v>
      </c>
      <c r="H44" s="56">
        <v>0</v>
      </c>
      <c r="I44" s="46">
        <v>0</v>
      </c>
      <c r="J44" s="57">
        <f t="shared" si="15"/>
        <v>0</v>
      </c>
      <c r="L44" s="56">
        <f t="shared" si="6"/>
        <v>0</v>
      </c>
      <c r="M44" s="45">
        <f t="shared" si="16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1">
        <v>0</v>
      </c>
      <c r="E45" s="42">
        <v>0</v>
      </c>
      <c r="F45" s="43">
        <f t="shared" si="14"/>
        <v>0</v>
      </c>
      <c r="H45" s="56">
        <v>0</v>
      </c>
      <c r="I45" s="46">
        <v>0</v>
      </c>
      <c r="J45" s="57">
        <f t="shared" si="15"/>
        <v>0</v>
      </c>
      <c r="L45" s="56">
        <f t="shared" si="6"/>
        <v>0</v>
      </c>
      <c r="M45" s="45">
        <f t="shared" si="16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1">
        <v>0</v>
      </c>
      <c r="E47" s="42">
        <v>0</v>
      </c>
      <c r="F47" s="43">
        <f t="shared" si="14"/>
        <v>0</v>
      </c>
      <c r="H47" s="56">
        <v>0</v>
      </c>
      <c r="I47" s="46">
        <v>0</v>
      </c>
      <c r="J47" s="57">
        <f t="shared" si="15"/>
        <v>0</v>
      </c>
      <c r="L47" s="56">
        <f t="shared" si="6"/>
        <v>0</v>
      </c>
      <c r="M47" s="45">
        <f t="shared" si="16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1">
        <v>0</v>
      </c>
      <c r="E48" s="42">
        <v>0</v>
      </c>
      <c r="F48" s="43">
        <f t="shared" si="14"/>
        <v>0</v>
      </c>
      <c r="H48" s="56">
        <v>0</v>
      </c>
      <c r="I48" s="46">
        <v>0</v>
      </c>
      <c r="J48" s="57">
        <f t="shared" si="15"/>
        <v>0</v>
      </c>
      <c r="L48" s="56">
        <f t="shared" si="6"/>
        <v>0</v>
      </c>
      <c r="M48" s="45">
        <f t="shared" si="16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>SUM(E50:E56)</f>
        <v>0</v>
      </c>
      <c r="F49" s="44">
        <f>SUM(F50:F56)</f>
        <v>0</v>
      </c>
      <c r="H49" s="44">
        <f>SUM(H50:H56)</f>
        <v>0</v>
      </c>
      <c r="I49" s="44">
        <f>SUM(I50:I56)</f>
        <v>0</v>
      </c>
      <c r="J49" s="44">
        <f>SUM(J50:J56)</f>
        <v>0</v>
      </c>
      <c r="L49" s="44">
        <f>SUM(L50:L56)</f>
        <v>0</v>
      </c>
      <c r="M49" s="44">
        <f>SUM(M50:M56)</f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1">
        <v>0</v>
      </c>
      <c r="E51" s="42">
        <v>0</v>
      </c>
      <c r="F51" s="43">
        <f t="shared" ref="F51:F56" si="17">D51+E51</f>
        <v>0</v>
      </c>
      <c r="H51" s="56">
        <v>0</v>
      </c>
      <c r="I51" s="46">
        <v>0</v>
      </c>
      <c r="J51" s="57">
        <f t="shared" ref="J51:J56" si="18">H51+I51</f>
        <v>0</v>
      </c>
      <c r="L51" s="56">
        <f t="shared" si="6"/>
        <v>0</v>
      </c>
      <c r="M51" s="45">
        <f t="shared" si="16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1">
        <v>0</v>
      </c>
      <c r="E53" s="42">
        <v>0</v>
      </c>
      <c r="F53" s="43">
        <f t="shared" si="17"/>
        <v>0</v>
      </c>
      <c r="H53" s="56">
        <v>0</v>
      </c>
      <c r="I53" s="46">
        <v>0</v>
      </c>
      <c r="J53" s="57">
        <f t="shared" si="18"/>
        <v>0</v>
      </c>
      <c r="L53" s="56">
        <f t="shared" si="6"/>
        <v>0</v>
      </c>
      <c r="M53" s="45">
        <f t="shared" si="16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1">
        <v>0</v>
      </c>
      <c r="E55" s="42">
        <v>0</v>
      </c>
      <c r="F55" s="43">
        <f t="shared" si="17"/>
        <v>0</v>
      </c>
      <c r="H55" s="56">
        <v>0</v>
      </c>
      <c r="I55" s="46">
        <v>0</v>
      </c>
      <c r="J55" s="57">
        <f t="shared" si="18"/>
        <v>0</v>
      </c>
      <c r="L55" s="56">
        <f t="shared" si="6"/>
        <v>0</v>
      </c>
      <c r="M55" s="45">
        <f t="shared" si="16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0</v>
      </c>
      <c r="E56" s="42">
        <v>0</v>
      </c>
      <c r="F56" s="43">
        <f t="shared" si="17"/>
        <v>0</v>
      </c>
      <c r="H56" s="56">
        <v>0</v>
      </c>
      <c r="I56" s="46">
        <v>0</v>
      </c>
      <c r="J56" s="57">
        <f t="shared" si="18"/>
        <v>0</v>
      </c>
      <c r="L56" s="56">
        <f t="shared" si="6"/>
        <v>0</v>
      </c>
      <c r="M56" s="45">
        <f t="shared" si="16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62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ht="13.95" customHeight="1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>SUM(D9:D10)</f>
        <v>0</v>
      </c>
      <c r="E8" s="34">
        <f>SUM(E9:E10)</f>
        <v>0</v>
      </c>
      <c r="F8" s="35">
        <f>SUM(F9:F10)</f>
        <v>0</v>
      </c>
      <c r="H8" s="50">
        <f>SUM(H9:H10)</f>
        <v>0</v>
      </c>
      <c r="I8" s="51">
        <f>SUM(I9:I10)</f>
        <v>0</v>
      </c>
      <c r="J8" s="52">
        <f>SUM(J9:J10)</f>
        <v>0</v>
      </c>
      <c r="L8" s="50">
        <f>SUM(L9:L10)</f>
        <v>0</v>
      </c>
      <c r="M8" s="51">
        <f>SUM(M9:M10)</f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561997383.62</v>
      </c>
      <c r="E13" s="33">
        <f t="shared" ref="E13:F13" si="0">SUM(E14:E48)</f>
        <v>455083962.39000005</v>
      </c>
      <c r="F13" s="33">
        <f t="shared" si="0"/>
        <v>1017081346.01</v>
      </c>
      <c r="H13" s="33">
        <f t="shared" ref="H13:J13" si="1">SUM(H14:H48)</f>
        <v>991753194</v>
      </c>
      <c r="I13" s="33">
        <f t="shared" si="1"/>
        <v>25320820.003809575</v>
      </c>
      <c r="J13" s="33">
        <f t="shared" si="1"/>
        <v>1017074014.0038096</v>
      </c>
      <c r="L13" s="33">
        <f t="shared" ref="L13:M13" si="2">SUM(L14:L48)</f>
        <v>-429755810.38</v>
      </c>
      <c r="M13" s="33">
        <f t="shared" si="2"/>
        <v>7332.0061904397735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2">
        <v>22165186.600000001</v>
      </c>
      <c r="F16" s="43">
        <f t="shared" ref="F16:F48" si="3">D16+E16</f>
        <v>22165186.600000001</v>
      </c>
      <c r="H16" s="56">
        <v>22163735</v>
      </c>
      <c r="I16" s="46">
        <v>1452</v>
      </c>
      <c r="J16" s="57">
        <f>H16+I16</f>
        <v>22165187</v>
      </c>
      <c r="L16" s="56">
        <f t="shared" ref="L16:L48" si="4">D16-H16</f>
        <v>-22163735</v>
      </c>
      <c r="M16" s="46">
        <f t="shared" ref="M16:M48" si="5">F16-J16</f>
        <v>-0.39999999850988388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2">
        <v>111934195</v>
      </c>
      <c r="F17" s="43">
        <f t="shared" si="3"/>
        <v>111934195</v>
      </c>
      <c r="H17" s="56">
        <v>111926863</v>
      </c>
      <c r="I17" s="43">
        <v>0</v>
      </c>
      <c r="J17" s="57">
        <f t="shared" ref="J17:J48" si="6">H17+I17</f>
        <v>111926863</v>
      </c>
      <c r="L17" s="56">
        <f t="shared" si="4"/>
        <v>-111926863</v>
      </c>
      <c r="M17" s="46">
        <f t="shared" si="5"/>
        <v>7332</v>
      </c>
      <c r="N17" s="57" t="s">
        <v>91</v>
      </c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3"/>
        <v>0</v>
      </c>
      <c r="H18" s="43">
        <v>0</v>
      </c>
      <c r="I18" s="43">
        <v>0</v>
      </c>
      <c r="J18" s="57">
        <f t="shared" si="6"/>
        <v>0</v>
      </c>
      <c r="L18" s="56">
        <f t="shared" si="4"/>
        <v>0</v>
      </c>
      <c r="M18" s="46">
        <f t="shared" si="5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40"/>
      <c r="N19" s="59"/>
    </row>
    <row r="20" spans="1:14" x14ac:dyDescent="0.25">
      <c r="A20" s="23">
        <v>1</v>
      </c>
      <c r="B20" s="11" t="s">
        <v>7</v>
      </c>
      <c r="C20" s="6"/>
      <c r="D20" s="43">
        <v>0</v>
      </c>
      <c r="E20" s="42">
        <v>44330375</v>
      </c>
      <c r="F20" s="43">
        <f t="shared" si="3"/>
        <v>44330375</v>
      </c>
      <c r="H20" s="56">
        <v>0</v>
      </c>
      <c r="I20" s="46">
        <v>44330375</v>
      </c>
      <c r="J20" s="57">
        <f t="shared" si="6"/>
        <v>44330375</v>
      </c>
      <c r="L20" s="56">
        <f t="shared" si="4"/>
        <v>0</v>
      </c>
      <c r="M20" s="46">
        <f t="shared" si="5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101808583.62</v>
      </c>
      <c r="E21" s="43">
        <v>0</v>
      </c>
      <c r="F21" s="43">
        <f t="shared" si="3"/>
        <v>101808583.62</v>
      </c>
      <c r="H21" s="56">
        <v>156809095</v>
      </c>
      <c r="I21" s="46">
        <v>-55000511.616190426</v>
      </c>
      <c r="J21" s="57">
        <f t="shared" si="6"/>
        <v>101808583.38380957</v>
      </c>
      <c r="L21" s="56">
        <f t="shared" si="4"/>
        <v>-55000511.379999995</v>
      </c>
      <c r="M21" s="46">
        <f t="shared" si="5"/>
        <v>0.23619043827056885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3"/>
        <v>0</v>
      </c>
      <c r="H22" s="43">
        <v>0</v>
      </c>
      <c r="I22" s="43">
        <v>0</v>
      </c>
      <c r="J22" s="57">
        <f t="shared" si="6"/>
        <v>0</v>
      </c>
      <c r="L22" s="56">
        <f t="shared" si="4"/>
        <v>0</v>
      </c>
      <c r="M22" s="46">
        <f t="shared" si="5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3"/>
        <v>0</v>
      </c>
      <c r="H23" s="43">
        <v>0</v>
      </c>
      <c r="I23" s="43">
        <v>0</v>
      </c>
      <c r="J23" s="57">
        <f t="shared" si="6"/>
        <v>0</v>
      </c>
      <c r="L23" s="56">
        <f t="shared" si="4"/>
        <v>0</v>
      </c>
      <c r="M23" s="46">
        <f t="shared" si="5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3"/>
        <v>0</v>
      </c>
      <c r="H24" s="43">
        <v>0</v>
      </c>
      <c r="I24" s="43">
        <v>0</v>
      </c>
      <c r="J24" s="57">
        <f t="shared" si="6"/>
        <v>0</v>
      </c>
      <c r="L24" s="56">
        <f t="shared" si="4"/>
        <v>0</v>
      </c>
      <c r="M24" s="27">
        <f t="shared" si="5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3"/>
        <v>0</v>
      </c>
      <c r="H25" s="43">
        <v>0</v>
      </c>
      <c r="I25" s="43">
        <v>0</v>
      </c>
      <c r="J25" s="57">
        <f t="shared" si="6"/>
        <v>0</v>
      </c>
      <c r="L25" s="56">
        <f t="shared" si="4"/>
        <v>0</v>
      </c>
      <c r="M25" s="46">
        <f t="shared" si="5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3"/>
        <v>0</v>
      </c>
      <c r="H26" s="43">
        <v>0</v>
      </c>
      <c r="I26" s="43">
        <v>0</v>
      </c>
      <c r="J26" s="57">
        <f t="shared" si="6"/>
        <v>0</v>
      </c>
      <c r="L26" s="56">
        <f t="shared" si="4"/>
        <v>0</v>
      </c>
      <c r="M26" s="46">
        <f t="shared" si="5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3"/>
        <v>0</v>
      </c>
      <c r="H27" s="43">
        <v>0</v>
      </c>
      <c r="I27" s="43">
        <v>0</v>
      </c>
      <c r="J27" s="57">
        <f t="shared" si="6"/>
        <v>0</v>
      </c>
      <c r="L27" s="56">
        <f t="shared" si="4"/>
        <v>0</v>
      </c>
      <c r="M27" s="46">
        <f t="shared" si="5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36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1">
        <v>43008300</v>
      </c>
      <c r="E30" s="42">
        <v>-10065150</v>
      </c>
      <c r="F30" s="43">
        <f t="shared" si="3"/>
        <v>32943150</v>
      </c>
      <c r="H30" s="56">
        <v>32943150</v>
      </c>
      <c r="I30" s="43">
        <v>0</v>
      </c>
      <c r="J30" s="57">
        <f t="shared" si="6"/>
        <v>32943150</v>
      </c>
      <c r="L30" s="56">
        <f t="shared" si="4"/>
        <v>10065150</v>
      </c>
      <c r="M30" s="46">
        <f t="shared" si="5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3">
        <v>0</v>
      </c>
      <c r="E31" s="43">
        <v>0</v>
      </c>
      <c r="F31" s="43">
        <f t="shared" si="3"/>
        <v>0</v>
      </c>
      <c r="H31" s="43">
        <v>0</v>
      </c>
      <c r="I31" s="43">
        <v>0</v>
      </c>
      <c r="J31" s="57">
        <f t="shared" si="6"/>
        <v>0</v>
      </c>
      <c r="L31" s="56">
        <f t="shared" si="4"/>
        <v>0</v>
      </c>
      <c r="M31" s="46">
        <f t="shared" si="5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3"/>
        <v>0</v>
      </c>
      <c r="H32" s="43">
        <v>0</v>
      </c>
      <c r="I32" s="43">
        <v>0</v>
      </c>
      <c r="J32" s="57">
        <f t="shared" si="6"/>
        <v>0</v>
      </c>
      <c r="L32" s="56">
        <f t="shared" si="4"/>
        <v>0</v>
      </c>
      <c r="M32" s="46">
        <f t="shared" si="5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3"/>
        <v>0</v>
      </c>
      <c r="H34" s="43">
        <v>0</v>
      </c>
      <c r="I34" s="43">
        <v>0</v>
      </c>
      <c r="J34" s="57">
        <f t="shared" si="6"/>
        <v>0</v>
      </c>
      <c r="L34" s="56">
        <f t="shared" si="4"/>
        <v>0</v>
      </c>
      <c r="M34" s="46">
        <f t="shared" si="5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3"/>
        <v>0</v>
      </c>
      <c r="H36" s="43">
        <v>0</v>
      </c>
      <c r="I36" s="43">
        <v>0</v>
      </c>
      <c r="J36" s="57">
        <f t="shared" si="6"/>
        <v>0</v>
      </c>
      <c r="L36" s="56">
        <f t="shared" si="4"/>
        <v>0</v>
      </c>
      <c r="M36" s="46">
        <f t="shared" si="5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3"/>
        <v>0</v>
      </c>
      <c r="H37" s="43">
        <v>0</v>
      </c>
      <c r="I37" s="43">
        <v>0</v>
      </c>
      <c r="J37" s="57">
        <f t="shared" si="6"/>
        <v>0</v>
      </c>
      <c r="L37" s="56">
        <f t="shared" si="4"/>
        <v>0</v>
      </c>
      <c r="M37" s="46">
        <f t="shared" si="5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36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1">
        <v>417180500</v>
      </c>
      <c r="E40" s="42">
        <v>126599269</v>
      </c>
      <c r="F40" s="43">
        <f t="shared" si="3"/>
        <v>543779769</v>
      </c>
      <c r="H40" s="56">
        <v>543779769</v>
      </c>
      <c r="I40" s="43">
        <v>0</v>
      </c>
      <c r="J40" s="57">
        <f t="shared" si="6"/>
        <v>543779769</v>
      </c>
      <c r="L40" s="56">
        <f t="shared" si="4"/>
        <v>-126599269</v>
      </c>
      <c r="M40" s="46">
        <f t="shared" si="5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3"/>
        <v>0</v>
      </c>
      <c r="H41" s="43">
        <v>0</v>
      </c>
      <c r="I41" s="43">
        <v>0</v>
      </c>
      <c r="J41" s="57">
        <f t="shared" si="6"/>
        <v>0</v>
      </c>
      <c r="L41" s="56">
        <f t="shared" si="4"/>
        <v>0</v>
      </c>
      <c r="M41" s="46">
        <f t="shared" si="5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2">
        <v>160000000</v>
      </c>
      <c r="F42" s="43">
        <f t="shared" si="3"/>
        <v>160000000</v>
      </c>
      <c r="H42" s="56">
        <v>124000000</v>
      </c>
      <c r="I42" s="46">
        <v>36000000</v>
      </c>
      <c r="J42" s="57">
        <f t="shared" si="6"/>
        <v>160000000</v>
      </c>
      <c r="L42" s="56">
        <f t="shared" si="4"/>
        <v>-124000000</v>
      </c>
      <c r="M42" s="46">
        <f t="shared" si="5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3"/>
        <v>0</v>
      </c>
      <c r="H43" s="43">
        <v>0</v>
      </c>
      <c r="I43" s="43">
        <v>0</v>
      </c>
      <c r="J43" s="57">
        <f t="shared" si="6"/>
        <v>0</v>
      </c>
      <c r="L43" s="56">
        <f t="shared" si="4"/>
        <v>0</v>
      </c>
      <c r="M43" s="46">
        <f t="shared" si="5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2">
        <v>120086.79000000001</v>
      </c>
      <c r="F44" s="43">
        <f t="shared" si="3"/>
        <v>120086.79000000001</v>
      </c>
      <c r="H44" s="56">
        <v>130582</v>
      </c>
      <c r="I44" s="46">
        <v>-10495.38</v>
      </c>
      <c r="J44" s="57">
        <f t="shared" si="6"/>
        <v>120086.62</v>
      </c>
      <c r="L44" s="56">
        <f t="shared" si="4"/>
        <v>-130582</v>
      </c>
      <c r="M44" s="46">
        <f t="shared" si="5"/>
        <v>0.17000000001280569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3"/>
        <v>0</v>
      </c>
      <c r="H45" s="43">
        <v>0</v>
      </c>
      <c r="I45" s="43">
        <v>0</v>
      </c>
      <c r="J45" s="57">
        <f t="shared" si="6"/>
        <v>0</v>
      </c>
      <c r="L45" s="56">
        <f t="shared" si="4"/>
        <v>0</v>
      </c>
      <c r="M45" s="45">
        <f t="shared" si="5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3"/>
        <v>0</v>
      </c>
      <c r="H47" s="43">
        <v>0</v>
      </c>
      <c r="I47" s="43">
        <v>0</v>
      </c>
      <c r="J47" s="57">
        <f t="shared" si="6"/>
        <v>0</v>
      </c>
      <c r="L47" s="56">
        <f t="shared" si="4"/>
        <v>0</v>
      </c>
      <c r="M47" s="45">
        <f t="shared" si="5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3"/>
        <v>0</v>
      </c>
      <c r="H48" s="43">
        <v>0</v>
      </c>
      <c r="I48" s="43">
        <v>0</v>
      </c>
      <c r="J48" s="57">
        <f t="shared" si="6"/>
        <v>0</v>
      </c>
      <c r="L48" s="56">
        <f t="shared" si="4"/>
        <v>0</v>
      </c>
      <c r="M48" s="45">
        <f t="shared" si="5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F49" si="7">SUM(E50:E56)</f>
        <v>0</v>
      </c>
      <c r="F49" s="44">
        <f t="shared" si="7"/>
        <v>0</v>
      </c>
      <c r="H49" s="44">
        <f t="shared" ref="H49:J49" si="8">SUM(H50:H56)</f>
        <v>0</v>
      </c>
      <c r="I49" s="44">
        <f t="shared" si="8"/>
        <v>0</v>
      </c>
      <c r="J49" s="44">
        <f t="shared" si="8"/>
        <v>0</v>
      </c>
      <c r="L49" s="44">
        <f t="shared" ref="L49:M49" si="9">SUM(L50:L56)</f>
        <v>0</v>
      </c>
      <c r="M49" s="44">
        <f t="shared" si="9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" si="10">D51+E51</f>
        <v>0</v>
      </c>
      <c r="H51" s="43">
        <v>0</v>
      </c>
      <c r="I51" s="43">
        <v>0</v>
      </c>
      <c r="J51" s="57">
        <f t="shared" ref="J51" si="11">H51+I51</f>
        <v>0</v>
      </c>
      <c r="L51" s="56">
        <f t="shared" ref="L51:M51" si="12">D51-H51</f>
        <v>0</v>
      </c>
      <c r="M51" s="46">
        <f t="shared" si="12"/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ref="F53" si="13">D53+E53</f>
        <v>0</v>
      </c>
      <c r="H53" s="43">
        <v>0</v>
      </c>
      <c r="I53" s="43">
        <v>0</v>
      </c>
      <c r="J53" s="57">
        <f t="shared" ref="J53" si="14">H53+I53</f>
        <v>0</v>
      </c>
      <c r="L53" s="56">
        <f t="shared" ref="L53:M53" si="15">D53-H53</f>
        <v>0</v>
      </c>
      <c r="M53" s="46">
        <f t="shared" si="15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ref="F55:F56" si="16">D55+E55</f>
        <v>0</v>
      </c>
      <c r="H55" s="43">
        <v>0</v>
      </c>
      <c r="I55" s="43">
        <v>0</v>
      </c>
      <c r="J55" s="57">
        <f t="shared" ref="J55:J56" si="17">H55+I55</f>
        <v>0</v>
      </c>
      <c r="L55" s="56">
        <f t="shared" ref="L55:M56" si="18">D55-H55</f>
        <v>0</v>
      </c>
      <c r="M55" s="46">
        <f t="shared" si="18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16"/>
        <v>0</v>
      </c>
      <c r="H56" s="43">
        <v>0</v>
      </c>
      <c r="I56" s="43">
        <v>0</v>
      </c>
      <c r="J56" s="57">
        <f t="shared" si="17"/>
        <v>0</v>
      </c>
      <c r="L56" s="56">
        <f t="shared" si="18"/>
        <v>0</v>
      </c>
      <c r="M56" s="46">
        <f t="shared" si="18"/>
        <v>0</v>
      </c>
      <c r="N56" s="57"/>
    </row>
  </sheetData>
  <mergeCells count="24"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  <mergeCell ref="L5:L6"/>
    <mergeCell ref="M5:M6"/>
    <mergeCell ref="N5:N7"/>
    <mergeCell ref="A33:B33"/>
    <mergeCell ref="A35:B35"/>
    <mergeCell ref="A19:B19"/>
    <mergeCell ref="A28:B28"/>
    <mergeCell ref="A29:B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8.59765625" style="27" bestFit="1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63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ht="18" customHeight="1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>
        <v>0</v>
      </c>
      <c r="E10" s="42">
        <v>0</v>
      </c>
      <c r="F10" s="39">
        <f>D10+E10</f>
        <v>0</v>
      </c>
      <c r="H10" s="42">
        <v>0</v>
      </c>
      <c r="I10" s="42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39">
        <f>D11+E11</f>
        <v>0</v>
      </c>
      <c r="H11" s="42">
        <v>0</v>
      </c>
      <c r="I11" s="42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19657352.129999999</v>
      </c>
      <c r="E13" s="33">
        <f t="shared" ref="E13:F13" si="1">SUM(E14:E48)</f>
        <v>989492252.56999993</v>
      </c>
      <c r="F13" s="33">
        <f t="shared" si="1"/>
        <v>1009149604.6999999</v>
      </c>
      <c r="H13" s="33">
        <f t="shared" ref="H13:J13" si="2">SUM(H14:H48)</f>
        <v>1229204369.5800002</v>
      </c>
      <c r="I13" s="33">
        <f t="shared" si="2"/>
        <v>-305985200</v>
      </c>
      <c r="J13" s="33">
        <f t="shared" si="2"/>
        <v>923219169.58000004</v>
      </c>
      <c r="L13" s="33">
        <f t="shared" ref="L13:M13" si="3">SUM(L14:L48)</f>
        <v>-1209547017.45</v>
      </c>
      <c r="M13" s="33">
        <f t="shared" si="3"/>
        <v>85930435.119999886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134956923.56999999</v>
      </c>
      <c r="F16" s="43">
        <f>D16+E16</f>
        <v>134956923.56999999</v>
      </c>
      <c r="H16" s="56">
        <v>66815551.050000004</v>
      </c>
      <c r="I16" s="46">
        <v>0</v>
      </c>
      <c r="J16" s="57">
        <f>H16+I16</f>
        <v>66815551.050000004</v>
      </c>
      <c r="L16" s="56">
        <f>D16-H16</f>
        <v>-66815551.050000004</v>
      </c>
      <c r="M16" s="45">
        <f>F16-J16</f>
        <v>68141372.519999981</v>
      </c>
      <c r="N16" s="57" t="s">
        <v>92</v>
      </c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314264624</v>
      </c>
      <c r="F17" s="43">
        <f t="shared" ref="F17:F18" si="4">D17+E17</f>
        <v>314264624</v>
      </c>
      <c r="H17" s="56">
        <v>296475561.4000001</v>
      </c>
      <c r="I17" s="46">
        <v>0</v>
      </c>
      <c r="J17" s="57">
        <f t="shared" ref="J17:J18" si="5">H17+I17</f>
        <v>296475561.4000001</v>
      </c>
      <c r="L17" s="56">
        <f t="shared" ref="L17:L18" si="6">D17-H17</f>
        <v>-296475561.4000001</v>
      </c>
      <c r="M17" s="45">
        <f t="shared" ref="M17:M18" si="7">F17-J17</f>
        <v>17789062.599999905</v>
      </c>
      <c r="N17" s="57" t="s">
        <v>92</v>
      </c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4"/>
        <v>0</v>
      </c>
      <c r="H18" s="46">
        <v>0</v>
      </c>
      <c r="I18" s="4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535543905</v>
      </c>
      <c r="F20" s="43">
        <f>D20+E20</f>
        <v>535543905</v>
      </c>
      <c r="H20" s="56">
        <v>535543905</v>
      </c>
      <c r="I20" s="46">
        <v>0</v>
      </c>
      <c r="J20" s="57">
        <f>H20+I20</f>
        <v>535543905</v>
      </c>
      <c r="L20" s="56">
        <f>D20-H20</f>
        <v>-535543905</v>
      </c>
      <c r="M20" s="45">
        <f t="shared" ref="M20:M27" si="8">F20-J20</f>
        <v>0</v>
      </c>
      <c r="N20" s="57"/>
    </row>
    <row r="21" spans="1:14" x14ac:dyDescent="0.25">
      <c r="A21" s="23">
        <v>2</v>
      </c>
      <c r="B21" s="12" t="s">
        <v>8</v>
      </c>
      <c r="C21" s="6"/>
      <c r="D21" s="42">
        <v>0</v>
      </c>
      <c r="E21" s="42">
        <v>4726800</v>
      </c>
      <c r="F21" s="43">
        <f t="shared" ref="F21:F27" si="9">D21+E21</f>
        <v>4726800</v>
      </c>
      <c r="H21" s="56">
        <v>310712000</v>
      </c>
      <c r="I21" s="46">
        <v>-305985200</v>
      </c>
      <c r="J21" s="57">
        <f t="shared" ref="J21:J27" si="10">H21+I21</f>
        <v>4726800</v>
      </c>
      <c r="L21" s="56">
        <f t="shared" ref="L21:L27" si="11">D21-H21</f>
        <v>-310712000</v>
      </c>
      <c r="M21" s="45">
        <f t="shared" si="8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9"/>
        <v>0</v>
      </c>
      <c r="H22" s="46">
        <v>0</v>
      </c>
      <c r="I22" s="46">
        <v>0</v>
      </c>
      <c r="J22" s="57">
        <f t="shared" si="10"/>
        <v>0</v>
      </c>
      <c r="L22" s="56">
        <f t="shared" si="11"/>
        <v>0</v>
      </c>
      <c r="M22" s="45">
        <f t="shared" si="8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9"/>
        <v>0</v>
      </c>
      <c r="H23" s="46">
        <v>0</v>
      </c>
      <c r="I23" s="46">
        <v>0</v>
      </c>
      <c r="J23" s="57">
        <f t="shared" si="10"/>
        <v>0</v>
      </c>
      <c r="L23" s="56">
        <f t="shared" si="11"/>
        <v>0</v>
      </c>
      <c r="M23" s="45">
        <f t="shared" si="8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0</v>
      </c>
      <c r="F24" s="43">
        <f t="shared" si="9"/>
        <v>0</v>
      </c>
      <c r="H24" s="46">
        <v>0</v>
      </c>
      <c r="I24" s="46">
        <v>0</v>
      </c>
      <c r="J24" s="57">
        <f t="shared" si="10"/>
        <v>0</v>
      </c>
      <c r="L24" s="56">
        <f t="shared" si="11"/>
        <v>0</v>
      </c>
      <c r="M24" s="45">
        <f t="shared" si="8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9"/>
        <v>0</v>
      </c>
      <c r="H25" s="46">
        <v>0</v>
      </c>
      <c r="I25" s="46">
        <v>0</v>
      </c>
      <c r="J25" s="57">
        <f t="shared" si="10"/>
        <v>0</v>
      </c>
      <c r="L25" s="56">
        <f t="shared" si="11"/>
        <v>0</v>
      </c>
      <c r="M25" s="45">
        <f t="shared" si="8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9"/>
        <v>0</v>
      </c>
      <c r="H26" s="46">
        <v>0</v>
      </c>
      <c r="I26" s="46">
        <v>0</v>
      </c>
      <c r="J26" s="57">
        <f t="shared" si="10"/>
        <v>0</v>
      </c>
      <c r="L26" s="56">
        <f t="shared" si="11"/>
        <v>0</v>
      </c>
      <c r="M26" s="45">
        <f t="shared" si="8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9"/>
        <v>0</v>
      </c>
      <c r="H27" s="46">
        <v>0</v>
      </c>
      <c r="I27" s="46">
        <v>0</v>
      </c>
      <c r="J27" s="57">
        <f t="shared" si="10"/>
        <v>0</v>
      </c>
      <c r="L27" s="56">
        <f t="shared" si="11"/>
        <v>0</v>
      </c>
      <c r="M27" s="45">
        <f t="shared" si="8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1">
        <v>1678275.9</v>
      </c>
      <c r="E30" s="42">
        <v>0</v>
      </c>
      <c r="F30" s="43">
        <f t="shared" ref="F30:F48" si="12">D30+E30</f>
        <v>1678275.9</v>
      </c>
      <c r="H30" s="56">
        <v>1678275.9</v>
      </c>
      <c r="I30" s="46">
        <v>0</v>
      </c>
      <c r="J30" s="57">
        <f>H30+I30</f>
        <v>1678275.9</v>
      </c>
      <c r="L30" s="56">
        <f t="shared" ref="L30:L32" si="13">D30-H30</f>
        <v>0</v>
      </c>
      <c r="M30" s="45">
        <f t="shared" ref="M30:M32" si="14">F30-J30</f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1699800</v>
      </c>
      <c r="E31" s="42">
        <v>0</v>
      </c>
      <c r="F31" s="43">
        <f t="shared" si="12"/>
        <v>1699800</v>
      </c>
      <c r="H31" s="56">
        <v>1699800</v>
      </c>
      <c r="I31" s="46">
        <v>0</v>
      </c>
      <c r="J31" s="57">
        <f t="shared" ref="J31:J32" si="15">H31+I31</f>
        <v>1699800</v>
      </c>
      <c r="L31" s="56">
        <f t="shared" si="13"/>
        <v>0</v>
      </c>
      <c r="M31" s="45">
        <f t="shared" si="14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1"/>
      <c r="E32" s="42">
        <v>0</v>
      </c>
      <c r="F32" s="43">
        <f t="shared" si="12"/>
        <v>0</v>
      </c>
      <c r="H32" s="46">
        <v>0</v>
      </c>
      <c r="I32" s="46">
        <v>0</v>
      </c>
      <c r="J32" s="57">
        <f t="shared" si="15"/>
        <v>0</v>
      </c>
      <c r="L32" s="56">
        <f t="shared" si="13"/>
        <v>0</v>
      </c>
      <c r="M32" s="45">
        <f t="shared" si="14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12"/>
        <v>0</v>
      </c>
      <c r="H34" s="46">
        <v>0</v>
      </c>
      <c r="I34" s="46"/>
      <c r="J34" s="57">
        <f>H34+I34</f>
        <v>0</v>
      </c>
      <c r="L34" s="56">
        <f t="shared" ref="L34" si="16">D34-H34</f>
        <v>0</v>
      </c>
      <c r="M34" s="45">
        <f t="shared" ref="M34" si="17">F34-J34</f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2">
        <v>0</v>
      </c>
      <c r="E36" s="42">
        <v>0</v>
      </c>
      <c r="F36" s="43">
        <f t="shared" si="12"/>
        <v>0</v>
      </c>
      <c r="H36" s="46">
        <v>0</v>
      </c>
      <c r="I36" s="46"/>
      <c r="J36" s="57">
        <f>H36+I36</f>
        <v>0</v>
      </c>
      <c r="L36" s="56">
        <f t="shared" ref="L36:L37" si="18">D36-H36</f>
        <v>0</v>
      </c>
      <c r="M36" s="45">
        <f t="shared" ref="M36:M37" si="19">F36-J36</f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12"/>
        <v>0</v>
      </c>
      <c r="H37" s="46">
        <v>0</v>
      </c>
      <c r="I37" s="46"/>
      <c r="J37" s="57">
        <f>H37+I37</f>
        <v>0</v>
      </c>
      <c r="L37" s="56">
        <f t="shared" si="18"/>
        <v>0</v>
      </c>
      <c r="M37" s="45">
        <f t="shared" si="19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16279276.23</v>
      </c>
      <c r="E40" s="42">
        <v>0</v>
      </c>
      <c r="F40" s="43">
        <f t="shared" si="12"/>
        <v>16279276.23</v>
      </c>
      <c r="H40" s="56">
        <v>16279276.23</v>
      </c>
      <c r="I40" s="46">
        <v>0</v>
      </c>
      <c r="J40" s="57">
        <f>H40+I40</f>
        <v>16279276.23</v>
      </c>
      <c r="L40" s="56">
        <f>D40-H40</f>
        <v>0</v>
      </c>
      <c r="M40" s="45">
        <f t="shared" ref="M40:M48" si="20">F40-J40</f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12"/>
        <v>0</v>
      </c>
      <c r="H41" s="46">
        <v>0</v>
      </c>
      <c r="I41" s="46">
        <v>0</v>
      </c>
      <c r="J41" s="57">
        <f t="shared" ref="J41:J45" si="21">H41+I41</f>
        <v>0</v>
      </c>
      <c r="L41" s="56">
        <f t="shared" ref="L41:L48" si="22">D41-H41</f>
        <v>0</v>
      </c>
      <c r="M41" s="45">
        <f t="shared" si="20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12"/>
        <v>0</v>
      </c>
      <c r="H42" s="46">
        <v>0</v>
      </c>
      <c r="I42" s="46">
        <v>0</v>
      </c>
      <c r="J42" s="57">
        <f t="shared" si="21"/>
        <v>0</v>
      </c>
      <c r="L42" s="56">
        <f t="shared" si="22"/>
        <v>0</v>
      </c>
      <c r="M42" s="45">
        <f t="shared" si="20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12"/>
        <v>0</v>
      </c>
      <c r="H43" s="46">
        <v>0</v>
      </c>
      <c r="I43" s="46">
        <v>0</v>
      </c>
      <c r="J43" s="57">
        <f t="shared" si="21"/>
        <v>0</v>
      </c>
      <c r="L43" s="56">
        <f t="shared" si="22"/>
        <v>0</v>
      </c>
      <c r="M43" s="45">
        <f t="shared" si="20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12"/>
        <v>0</v>
      </c>
      <c r="H44" s="46">
        <v>0</v>
      </c>
      <c r="I44" s="46">
        <v>0</v>
      </c>
      <c r="J44" s="57">
        <f t="shared" si="21"/>
        <v>0</v>
      </c>
      <c r="L44" s="56">
        <f t="shared" si="22"/>
        <v>0</v>
      </c>
      <c r="M44" s="45">
        <f t="shared" si="20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12"/>
        <v>0</v>
      </c>
      <c r="H45" s="46">
        <v>0</v>
      </c>
      <c r="I45" s="46">
        <v>0</v>
      </c>
      <c r="J45" s="57">
        <f t="shared" si="21"/>
        <v>0</v>
      </c>
      <c r="L45" s="56">
        <f t="shared" si="22"/>
        <v>0</v>
      </c>
      <c r="M45" s="45">
        <f t="shared" si="20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12"/>
        <v>0</v>
      </c>
      <c r="H47" s="46">
        <v>0</v>
      </c>
      <c r="I47" s="46">
        <v>0</v>
      </c>
      <c r="J47" s="57">
        <f>H47+I47</f>
        <v>0</v>
      </c>
      <c r="L47" s="56">
        <f t="shared" si="22"/>
        <v>0</v>
      </c>
      <c r="M47" s="45">
        <f t="shared" si="20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12"/>
        <v>0</v>
      </c>
      <c r="H48" s="46">
        <v>0</v>
      </c>
      <c r="I48" s="46">
        <v>0</v>
      </c>
      <c r="J48" s="57">
        <f>H48+I48</f>
        <v>0</v>
      </c>
      <c r="L48" s="56">
        <f t="shared" si="22"/>
        <v>0</v>
      </c>
      <c r="M48" s="45">
        <f t="shared" si="20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23">SUM(E50:E56)</f>
        <v>0</v>
      </c>
      <c r="F49" s="44">
        <f t="shared" si="23"/>
        <v>0</v>
      </c>
      <c r="G49" s="25">
        <f t="shared" si="23"/>
        <v>0</v>
      </c>
      <c r="H49" s="44">
        <f t="shared" si="23"/>
        <v>0</v>
      </c>
      <c r="I49" s="44">
        <f t="shared" si="23"/>
        <v>0</v>
      </c>
      <c r="J49" s="44">
        <f t="shared" si="23"/>
        <v>0</v>
      </c>
      <c r="K49" s="25">
        <f t="shared" si="23"/>
        <v>0</v>
      </c>
      <c r="L49" s="44">
        <f t="shared" si="23"/>
        <v>0</v>
      </c>
      <c r="M49" s="44">
        <f t="shared" si="23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>
        <f t="shared" ref="F51" si="24">D51+E51</f>
        <v>0</v>
      </c>
      <c r="H51" s="42">
        <v>0</v>
      </c>
      <c r="I51" s="42">
        <v>0</v>
      </c>
      <c r="J51" s="57">
        <f>H51+I51</f>
        <v>0</v>
      </c>
      <c r="L51" s="56">
        <f t="shared" ref="L51" si="25">D51-H51</f>
        <v>0</v>
      </c>
      <c r="M51" s="46">
        <f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ref="F53" si="26">D53+E53</f>
        <v>0</v>
      </c>
      <c r="H53" s="42">
        <v>0</v>
      </c>
      <c r="I53" s="42">
        <v>0</v>
      </c>
      <c r="J53" s="57">
        <f>H53+I53</f>
        <v>0</v>
      </c>
      <c r="L53" s="56">
        <f t="shared" ref="L53" si="27">D53-H53</f>
        <v>0</v>
      </c>
      <c r="M53" s="46">
        <f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>
        <v>0</v>
      </c>
      <c r="F55" s="43">
        <f t="shared" ref="F55:F56" si="28">D55+E55</f>
        <v>0</v>
      </c>
      <c r="H55" s="42">
        <v>0</v>
      </c>
      <c r="I55" s="42">
        <v>0</v>
      </c>
      <c r="J55" s="57">
        <f t="shared" ref="J55:J56" si="29">H55+I55</f>
        <v>0</v>
      </c>
      <c r="L55" s="56">
        <f t="shared" ref="L55:L56" si="30">D55-H55</f>
        <v>0</v>
      </c>
      <c r="M55" s="46">
        <f t="shared" ref="M55:M56" si="31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2">
        <v>0</v>
      </c>
      <c r="E56" s="42">
        <v>0</v>
      </c>
      <c r="F56" s="43">
        <f t="shared" si="28"/>
        <v>0</v>
      </c>
      <c r="H56" s="42">
        <v>0</v>
      </c>
      <c r="I56" s="42">
        <v>0</v>
      </c>
      <c r="J56" s="57">
        <f t="shared" si="29"/>
        <v>0</v>
      </c>
      <c r="L56" s="56">
        <f t="shared" si="30"/>
        <v>0</v>
      </c>
      <c r="M56" s="46">
        <f t="shared" si="31"/>
        <v>0</v>
      </c>
      <c r="N56" s="57"/>
    </row>
  </sheetData>
  <mergeCells count="24"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  <mergeCell ref="L5:L6"/>
    <mergeCell ref="M5:M6"/>
    <mergeCell ref="N5:N7"/>
    <mergeCell ref="A33:B33"/>
    <mergeCell ref="A35:B35"/>
    <mergeCell ref="A19:B19"/>
    <mergeCell ref="A28:B28"/>
    <mergeCell ref="A29:B2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55.09765625" bestFit="1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64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ht="13.95" customHeight="1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3">
        <v>0</v>
      </c>
      <c r="E10" s="43">
        <v>0</v>
      </c>
      <c r="F10" s="39">
        <f>D10+E10</f>
        <v>0</v>
      </c>
      <c r="H10" s="43">
        <v>0</v>
      </c>
      <c r="I10" s="43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3">
        <v>0</v>
      </c>
      <c r="E11" s="43">
        <v>0</v>
      </c>
      <c r="F11" s="39">
        <f>D11+E11</f>
        <v>0</v>
      </c>
      <c r="H11" s="43">
        <v>0</v>
      </c>
      <c r="I11" s="43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422883770</v>
      </c>
      <c r="E13" s="33">
        <f t="shared" ref="E13:F13" si="1">SUM(E14:E48)</f>
        <v>294051000</v>
      </c>
      <c r="F13" s="33">
        <f t="shared" si="1"/>
        <v>716934770</v>
      </c>
      <c r="H13" s="33">
        <f t="shared" ref="H13:J13" si="2">SUM(H14:H48)</f>
        <v>696863314</v>
      </c>
      <c r="I13" s="33">
        <f t="shared" si="2"/>
        <v>20071456</v>
      </c>
      <c r="J13" s="33">
        <f t="shared" si="2"/>
        <v>716934770</v>
      </c>
      <c r="L13" s="33">
        <f t="shared" ref="L13:M13" si="3">SUM(L14:L48)</f>
        <v>-273979544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ref="F16:F48" si="4">D16+E16</f>
        <v>0</v>
      </c>
      <c r="H16" s="43">
        <v>0</v>
      </c>
      <c r="I16" s="43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4"/>
        <v>0</v>
      </c>
      <c r="H17" s="43">
        <v>0</v>
      </c>
      <c r="I17" s="43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4"/>
        <v>0</v>
      </c>
      <c r="H18" s="43">
        <v>0</v>
      </c>
      <c r="I18" s="43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12000000</v>
      </c>
      <c r="E20" s="43">
        <v>0</v>
      </c>
      <c r="F20" s="43">
        <f t="shared" si="4"/>
        <v>12000000</v>
      </c>
      <c r="H20" s="56">
        <v>12000000</v>
      </c>
      <c r="I20" s="46"/>
      <c r="J20" s="57">
        <f t="shared" si="5"/>
        <v>12000000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71428570</v>
      </c>
      <c r="E21" s="43">
        <v>0</v>
      </c>
      <c r="F21" s="43">
        <f t="shared" si="4"/>
        <v>71428570</v>
      </c>
      <c r="H21" s="56">
        <v>51357114</v>
      </c>
      <c r="I21" s="46">
        <v>20071456</v>
      </c>
      <c r="J21" s="57">
        <f t="shared" si="5"/>
        <v>71428570</v>
      </c>
      <c r="L21" s="56">
        <f t="shared" si="6"/>
        <v>20071456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4"/>
        <v>0</v>
      </c>
      <c r="H22" s="43">
        <v>0</v>
      </c>
      <c r="I22" s="43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4"/>
        <v>0</v>
      </c>
      <c r="H23" s="43">
        <v>0</v>
      </c>
      <c r="I23" s="43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4"/>
        <v>0</v>
      </c>
      <c r="H24" s="43">
        <v>0</v>
      </c>
      <c r="I24" s="43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4"/>
        <v>0</v>
      </c>
      <c r="H25" s="43">
        <v>0</v>
      </c>
      <c r="I25" s="43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4"/>
        <v>0</v>
      </c>
      <c r="H26" s="43">
        <v>0</v>
      </c>
      <c r="I26" s="43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4"/>
        <v>0</v>
      </c>
      <c r="H27" s="43">
        <v>0</v>
      </c>
      <c r="I27" s="43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2">
        <v>7780000</v>
      </c>
      <c r="F30" s="43">
        <f t="shared" si="4"/>
        <v>7780000</v>
      </c>
      <c r="H30" s="56">
        <v>7780000</v>
      </c>
      <c r="I30" s="43">
        <v>0</v>
      </c>
      <c r="J30" s="57">
        <f t="shared" si="5"/>
        <v>7780000</v>
      </c>
      <c r="L30" s="56">
        <f t="shared" si="6"/>
        <v>-7780000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62780200</v>
      </c>
      <c r="E31" s="42">
        <v>218265000</v>
      </c>
      <c r="F31" s="43">
        <f t="shared" si="4"/>
        <v>281045200</v>
      </c>
      <c r="H31" s="56">
        <v>281045200</v>
      </c>
      <c r="I31" s="43">
        <v>0</v>
      </c>
      <c r="J31" s="57">
        <f t="shared" si="5"/>
        <v>281045200</v>
      </c>
      <c r="L31" s="56">
        <f t="shared" si="6"/>
        <v>-218265000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4"/>
        <v>0</v>
      </c>
      <c r="H32" s="43">
        <v>0</v>
      </c>
      <c r="I32" s="43">
        <v>0</v>
      </c>
      <c r="J32" s="57">
        <f t="shared" si="5"/>
        <v>0</v>
      </c>
      <c r="L32" s="56">
        <f t="shared" si="6"/>
        <v>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4"/>
        <v>0</v>
      </c>
      <c r="H34" s="43">
        <v>0</v>
      </c>
      <c r="I34" s="43">
        <v>0</v>
      </c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2">
        <v>48525000</v>
      </c>
      <c r="F36" s="43">
        <f t="shared" si="4"/>
        <v>48525000</v>
      </c>
      <c r="H36" s="56">
        <v>48525000</v>
      </c>
      <c r="I36" s="43">
        <v>0</v>
      </c>
      <c r="J36" s="57">
        <f t="shared" si="5"/>
        <v>48525000</v>
      </c>
      <c r="L36" s="56">
        <f t="shared" si="6"/>
        <v>-48525000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4"/>
        <v>0</v>
      </c>
      <c r="H37" s="43">
        <v>0</v>
      </c>
      <c r="I37" s="43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276675000</v>
      </c>
      <c r="E40" s="42">
        <v>19481000</v>
      </c>
      <c r="F40" s="43">
        <f t="shared" si="4"/>
        <v>296156000</v>
      </c>
      <c r="H40" s="56">
        <v>296156000</v>
      </c>
      <c r="I40" s="43">
        <v>0</v>
      </c>
      <c r="J40" s="57">
        <f t="shared" si="5"/>
        <v>296156000</v>
      </c>
      <c r="L40" s="56">
        <f t="shared" si="6"/>
        <v>-19481000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4"/>
        <v>0</v>
      </c>
      <c r="H41" s="43">
        <v>0</v>
      </c>
      <c r="I41" s="43">
        <v>0</v>
      </c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4"/>
        <v>0</v>
      </c>
      <c r="H42" s="43">
        <v>0</v>
      </c>
      <c r="I42" s="43">
        <v>0</v>
      </c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4"/>
        <v>0</v>
      </c>
      <c r="H43" s="43">
        <v>0</v>
      </c>
      <c r="I43" s="43">
        <v>0</v>
      </c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4"/>
        <v>0</v>
      </c>
      <c r="H44" s="43">
        <v>0</v>
      </c>
      <c r="I44" s="43">
        <v>0</v>
      </c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4"/>
        <v>0</v>
      </c>
      <c r="H45" s="43">
        <v>0</v>
      </c>
      <c r="I45" s="43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4"/>
        <v>0</v>
      </c>
      <c r="H47" s="43">
        <v>0</v>
      </c>
      <c r="I47" s="43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3">
        <v>0</v>
      </c>
      <c r="F48" s="43">
        <f t="shared" si="4"/>
        <v>0</v>
      </c>
      <c r="H48" s="43">
        <v>0</v>
      </c>
      <c r="I48" s="43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H50" s="40"/>
      <c r="I50" s="40"/>
      <c r="J50" s="40"/>
      <c r="L50" s="40"/>
      <c r="M50" s="40"/>
      <c r="N50" s="60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:F56" si="9">D51+E51</f>
        <v>0</v>
      </c>
      <c r="H51" s="43">
        <v>0</v>
      </c>
      <c r="I51" s="43">
        <v>0</v>
      </c>
      <c r="J51" s="57">
        <f t="shared" ref="J51:J56" si="10">H51+I51</f>
        <v>0</v>
      </c>
      <c r="L51" s="56">
        <f t="shared" ref="L51:L56" si="11">D51-H51</f>
        <v>0</v>
      </c>
      <c r="M51" s="46">
        <f t="shared" ref="M51:M56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H52" s="40"/>
      <c r="I52" s="40"/>
      <c r="J52" s="40"/>
      <c r="L52" s="40"/>
      <c r="M52" s="40"/>
      <c r="N52" s="60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9"/>
        <v>0</v>
      </c>
      <c r="H53" s="43">
        <v>0</v>
      </c>
      <c r="I53" s="43">
        <v>0</v>
      </c>
      <c r="J53" s="57">
        <f t="shared" si="10"/>
        <v>0</v>
      </c>
      <c r="L53" s="56">
        <f t="shared" si="11"/>
        <v>0</v>
      </c>
      <c r="M53" s="46">
        <f t="shared" si="12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H54" s="40"/>
      <c r="I54" s="40"/>
      <c r="J54" s="40"/>
      <c r="L54" s="40"/>
      <c r="M54" s="40"/>
      <c r="N54" s="60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9"/>
        <v>0</v>
      </c>
      <c r="H55" s="43">
        <v>0</v>
      </c>
      <c r="I55" s="43">
        <v>0</v>
      </c>
      <c r="J55" s="57">
        <f t="shared" si="10"/>
        <v>0</v>
      </c>
      <c r="L55" s="56">
        <f t="shared" si="11"/>
        <v>0</v>
      </c>
      <c r="M55" s="46">
        <f t="shared" si="12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9"/>
        <v>0</v>
      </c>
      <c r="H56" s="43">
        <v>0</v>
      </c>
      <c r="I56" s="43">
        <v>0</v>
      </c>
      <c r="J56" s="57">
        <f t="shared" si="10"/>
        <v>0</v>
      </c>
      <c r="L56" s="56">
        <f t="shared" si="11"/>
        <v>0</v>
      </c>
      <c r="M56" s="46">
        <f t="shared" si="12"/>
        <v>0</v>
      </c>
      <c r="N56" s="57"/>
    </row>
  </sheetData>
  <mergeCells count="24"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  <mergeCell ref="L5:L6"/>
    <mergeCell ref="M5:M6"/>
    <mergeCell ref="N5:N7"/>
    <mergeCell ref="A33:B33"/>
    <mergeCell ref="A35:B35"/>
    <mergeCell ref="A19:B19"/>
    <mergeCell ref="A28:B28"/>
    <mergeCell ref="A29:B2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65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57">
        <v>0</v>
      </c>
      <c r="E10" s="57">
        <v>0</v>
      </c>
      <c r="F10" s="39">
        <f>D10+E10</f>
        <v>0</v>
      </c>
      <c r="H10" s="57">
        <v>0</v>
      </c>
      <c r="I10" s="57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57">
        <v>0</v>
      </c>
      <c r="E11" s="57">
        <v>0</v>
      </c>
      <c r="F11" s="39">
        <f>D11+E11</f>
        <v>0</v>
      </c>
      <c r="H11" s="57">
        <v>0</v>
      </c>
      <c r="I11" s="57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1046809385</v>
      </c>
      <c r="E13" s="33">
        <f t="shared" ref="E13:F13" si="1">SUM(E14:E48)</f>
        <v>734998746.25</v>
      </c>
      <c r="F13" s="33">
        <f t="shared" si="1"/>
        <v>1781808131.25</v>
      </c>
      <c r="H13" s="33">
        <f t="shared" ref="H13:J13" si="2">SUM(H14:H48)</f>
        <v>1682297239</v>
      </c>
      <c r="I13" s="33">
        <f t="shared" si="2"/>
        <v>98761081.350000009</v>
      </c>
      <c r="J13" s="33">
        <f t="shared" si="2"/>
        <v>1781058320.3499999</v>
      </c>
      <c r="L13" s="33">
        <f t="shared" ref="L13:M13" si="3">SUM(L14:L48)</f>
        <v>-635487854</v>
      </c>
      <c r="M13" s="33">
        <f t="shared" si="3"/>
        <v>749810.90000000037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1">
        <v>14729558</v>
      </c>
      <c r="E16" s="42">
        <v>92824.65</v>
      </c>
      <c r="F16" s="43">
        <f t="shared" ref="F16:F48" si="4">D16+E16</f>
        <v>14822382.65</v>
      </c>
      <c r="H16" s="57">
        <v>0</v>
      </c>
      <c r="I16" s="46">
        <v>14822382.75</v>
      </c>
      <c r="J16" s="57">
        <f t="shared" ref="J16:J56" si="5">H16+I16</f>
        <v>14822382.75</v>
      </c>
      <c r="L16" s="56">
        <f t="shared" ref="L16:L48" si="6">D16-H16</f>
        <v>14729558</v>
      </c>
      <c r="M16" s="46">
        <f t="shared" ref="M16:M48" si="7">F16-J16</f>
        <v>-9.999999962747097E-2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1">
        <v>83469934</v>
      </c>
      <c r="E17" s="42">
        <v>468764.60000000003</v>
      </c>
      <c r="F17" s="43">
        <f t="shared" si="4"/>
        <v>83938698.599999994</v>
      </c>
      <c r="H17" s="57">
        <v>0</v>
      </c>
      <c r="I17" s="46">
        <v>83938698.600000009</v>
      </c>
      <c r="J17" s="57">
        <f t="shared" si="5"/>
        <v>83938698.600000009</v>
      </c>
      <c r="L17" s="56">
        <f t="shared" si="6"/>
        <v>83469934</v>
      </c>
      <c r="M17" s="46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57">
        <v>0</v>
      </c>
      <c r="E18" s="57">
        <v>0</v>
      </c>
      <c r="F18" s="43">
        <f t="shared" si="4"/>
        <v>0</v>
      </c>
      <c r="H18" s="57">
        <v>0</v>
      </c>
      <c r="I18" s="57">
        <v>0</v>
      </c>
      <c r="J18" s="57">
        <f t="shared" si="5"/>
        <v>0</v>
      </c>
      <c r="L18" s="56">
        <f t="shared" si="6"/>
        <v>0</v>
      </c>
      <c r="M18" s="46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40"/>
      <c r="N19" s="59"/>
    </row>
    <row r="20" spans="1:14" x14ac:dyDescent="0.25">
      <c r="A20" s="23">
        <v>1</v>
      </c>
      <c r="B20" s="11" t="s">
        <v>7</v>
      </c>
      <c r="C20" s="6"/>
      <c r="D20" s="57">
        <v>0</v>
      </c>
      <c r="E20" s="57">
        <v>0</v>
      </c>
      <c r="F20" s="43">
        <f t="shared" si="4"/>
        <v>0</v>
      </c>
      <c r="H20" s="57">
        <v>0</v>
      </c>
      <c r="I20" s="57">
        <v>0</v>
      </c>
      <c r="J20" s="57">
        <f t="shared" si="5"/>
        <v>0</v>
      </c>
      <c r="L20" s="56">
        <f t="shared" si="6"/>
        <v>0</v>
      </c>
      <c r="M20" s="46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1">
        <v>766607254</v>
      </c>
      <c r="E21" s="42">
        <v>534034477</v>
      </c>
      <c r="F21" s="43">
        <f t="shared" si="4"/>
        <v>1300641731</v>
      </c>
      <c r="H21" s="56">
        <v>1300641731</v>
      </c>
      <c r="I21" s="57">
        <v>0</v>
      </c>
      <c r="J21" s="57">
        <f t="shared" si="5"/>
        <v>1300641731</v>
      </c>
      <c r="L21" s="56">
        <f t="shared" si="6"/>
        <v>-534034477</v>
      </c>
      <c r="M21" s="46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57">
        <v>0</v>
      </c>
      <c r="E22" s="57">
        <v>0</v>
      </c>
      <c r="F22" s="43">
        <f t="shared" si="4"/>
        <v>0</v>
      </c>
      <c r="H22" s="57">
        <v>0</v>
      </c>
      <c r="I22" s="57">
        <v>0</v>
      </c>
      <c r="J22" s="57">
        <f t="shared" si="5"/>
        <v>0</v>
      </c>
      <c r="L22" s="56">
        <f t="shared" si="6"/>
        <v>0</v>
      </c>
      <c r="M22" s="46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57">
        <v>0</v>
      </c>
      <c r="E23" s="42">
        <v>217752600</v>
      </c>
      <c r="F23" s="43">
        <f t="shared" si="4"/>
        <v>217752600</v>
      </c>
      <c r="H23" s="56">
        <v>217752600</v>
      </c>
      <c r="I23" s="57">
        <v>0</v>
      </c>
      <c r="J23" s="57">
        <f t="shared" si="5"/>
        <v>217752600</v>
      </c>
      <c r="L23" s="56">
        <f t="shared" si="6"/>
        <v>-217752600</v>
      </c>
      <c r="M23" s="46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57">
        <v>0</v>
      </c>
      <c r="E24" s="57">
        <v>0</v>
      </c>
      <c r="F24" s="43">
        <f t="shared" si="4"/>
        <v>0</v>
      </c>
      <c r="H24" s="57">
        <v>0</v>
      </c>
      <c r="I24" s="57">
        <v>0</v>
      </c>
      <c r="J24" s="57">
        <f t="shared" si="5"/>
        <v>0</v>
      </c>
      <c r="L24" s="56">
        <f t="shared" si="6"/>
        <v>0</v>
      </c>
      <c r="M24" s="46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57">
        <v>0</v>
      </c>
      <c r="E25" s="57">
        <v>0</v>
      </c>
      <c r="F25" s="43">
        <f t="shared" si="4"/>
        <v>0</v>
      </c>
      <c r="H25" s="57">
        <v>0</v>
      </c>
      <c r="I25" s="57">
        <v>0</v>
      </c>
      <c r="J25" s="57">
        <f t="shared" si="5"/>
        <v>0</v>
      </c>
      <c r="L25" s="56">
        <f t="shared" si="6"/>
        <v>0</v>
      </c>
      <c r="M25" s="46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57">
        <v>0</v>
      </c>
      <c r="E26" s="57">
        <v>0</v>
      </c>
      <c r="F26" s="43">
        <f t="shared" si="4"/>
        <v>0</v>
      </c>
      <c r="H26" s="57">
        <v>0</v>
      </c>
      <c r="I26" s="57">
        <v>0</v>
      </c>
      <c r="J26" s="57">
        <f t="shared" si="5"/>
        <v>0</v>
      </c>
      <c r="L26" s="56">
        <f t="shared" si="6"/>
        <v>0</v>
      </c>
      <c r="M26" s="46">
        <f t="shared" si="7"/>
        <v>0</v>
      </c>
      <c r="N26" s="57"/>
    </row>
    <row r="27" spans="1:14" s="67" customFormat="1" x14ac:dyDescent="0.25">
      <c r="A27" s="23">
        <v>8</v>
      </c>
      <c r="B27" s="11" t="s">
        <v>14</v>
      </c>
      <c r="C27" s="4"/>
      <c r="D27" s="64">
        <v>749800</v>
      </c>
      <c r="E27" s="57">
        <v>0</v>
      </c>
      <c r="F27" s="66">
        <f t="shared" si="4"/>
        <v>749800</v>
      </c>
      <c r="H27" s="57">
        <v>0</v>
      </c>
      <c r="I27" s="57">
        <v>0</v>
      </c>
      <c r="J27" s="69">
        <f t="shared" si="5"/>
        <v>0</v>
      </c>
      <c r="L27" s="63">
        <f t="shared" si="6"/>
        <v>749800</v>
      </c>
      <c r="M27" s="68">
        <f t="shared" si="7"/>
        <v>749800</v>
      </c>
      <c r="N27" s="69" t="s">
        <v>92</v>
      </c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36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40"/>
      <c r="N29" s="59"/>
    </row>
    <row r="30" spans="1:14" x14ac:dyDescent="0.25">
      <c r="A30" s="23">
        <v>1</v>
      </c>
      <c r="B30" s="11" t="s">
        <v>15</v>
      </c>
      <c r="C30" s="4"/>
      <c r="D30" s="41">
        <v>16264703</v>
      </c>
      <c r="E30" s="42">
        <v>-1135800</v>
      </c>
      <c r="F30" s="43">
        <f t="shared" si="4"/>
        <v>15128903</v>
      </c>
      <c r="H30" s="56">
        <v>15128892</v>
      </c>
      <c r="I30" s="57">
        <v>0</v>
      </c>
      <c r="J30" s="57">
        <f t="shared" si="5"/>
        <v>15128892</v>
      </c>
      <c r="L30" s="56">
        <f t="shared" si="6"/>
        <v>1135811</v>
      </c>
      <c r="M30" s="46">
        <f t="shared" si="7"/>
        <v>11</v>
      </c>
      <c r="N30" s="57" t="s">
        <v>91</v>
      </c>
    </row>
    <row r="31" spans="1:14" x14ac:dyDescent="0.25">
      <c r="A31" s="23">
        <v>2</v>
      </c>
      <c r="B31" s="11" t="s">
        <v>16</v>
      </c>
      <c r="C31" s="5"/>
      <c r="D31" s="41">
        <v>7220200</v>
      </c>
      <c r="E31" s="42">
        <v>-5196800</v>
      </c>
      <c r="F31" s="43">
        <f t="shared" si="4"/>
        <v>2023400</v>
      </c>
      <c r="H31" s="56">
        <v>2023400</v>
      </c>
      <c r="I31" s="57">
        <v>0</v>
      </c>
      <c r="J31" s="57">
        <f t="shared" si="5"/>
        <v>2023400</v>
      </c>
      <c r="L31" s="56">
        <f t="shared" si="6"/>
        <v>5196800</v>
      </c>
      <c r="M31" s="46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57">
        <v>0</v>
      </c>
      <c r="E32" s="57">
        <v>0</v>
      </c>
      <c r="F32" s="43">
        <f t="shared" si="4"/>
        <v>0</v>
      </c>
      <c r="H32" s="57">
        <v>0</v>
      </c>
      <c r="I32" s="57">
        <v>0</v>
      </c>
      <c r="J32" s="57">
        <f t="shared" si="5"/>
        <v>0</v>
      </c>
      <c r="L32" s="56">
        <f t="shared" si="6"/>
        <v>0</v>
      </c>
      <c r="M32" s="46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40"/>
      <c r="N33" s="59"/>
    </row>
    <row r="34" spans="1:14" x14ac:dyDescent="0.25">
      <c r="A34" s="23">
        <v>1</v>
      </c>
      <c r="B34" s="12" t="s">
        <v>18</v>
      </c>
      <c r="C34" s="8"/>
      <c r="D34" s="57">
        <v>0</v>
      </c>
      <c r="E34" s="57">
        <v>0</v>
      </c>
      <c r="F34" s="43">
        <f t="shared" si="4"/>
        <v>0</v>
      </c>
      <c r="H34" s="57">
        <v>0</v>
      </c>
      <c r="I34" s="57">
        <v>0</v>
      </c>
      <c r="J34" s="57">
        <f t="shared" si="5"/>
        <v>0</v>
      </c>
      <c r="L34" s="56">
        <f t="shared" si="6"/>
        <v>0</v>
      </c>
      <c r="M34" s="46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40"/>
      <c r="N35" s="59"/>
    </row>
    <row r="36" spans="1:14" x14ac:dyDescent="0.25">
      <c r="A36" s="23">
        <v>1</v>
      </c>
      <c r="B36" s="11" t="s">
        <v>20</v>
      </c>
      <c r="C36" s="5"/>
      <c r="D36" s="57">
        <v>0</v>
      </c>
      <c r="E36" s="57">
        <v>0</v>
      </c>
      <c r="F36" s="43">
        <f t="shared" si="4"/>
        <v>0</v>
      </c>
      <c r="H36" s="57">
        <v>0</v>
      </c>
      <c r="I36" s="57">
        <v>0</v>
      </c>
      <c r="J36" s="57">
        <f t="shared" si="5"/>
        <v>0</v>
      </c>
      <c r="L36" s="56">
        <f t="shared" si="6"/>
        <v>0</v>
      </c>
      <c r="M36" s="46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57">
        <v>0</v>
      </c>
      <c r="E37" s="57">
        <v>0</v>
      </c>
      <c r="F37" s="43">
        <f t="shared" si="4"/>
        <v>0</v>
      </c>
      <c r="H37" s="57">
        <v>0</v>
      </c>
      <c r="I37" s="57">
        <v>0</v>
      </c>
      <c r="J37" s="57">
        <f t="shared" si="5"/>
        <v>0</v>
      </c>
      <c r="L37" s="56">
        <f t="shared" si="6"/>
        <v>0</v>
      </c>
      <c r="M37" s="46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36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40"/>
      <c r="N39" s="59"/>
    </row>
    <row r="40" spans="1:14" x14ac:dyDescent="0.25">
      <c r="A40" s="23">
        <v>1</v>
      </c>
      <c r="B40" s="11" t="s">
        <v>22</v>
      </c>
      <c r="C40" s="5"/>
      <c r="D40" s="41">
        <v>157767936</v>
      </c>
      <c r="E40" s="42">
        <v>-11017320</v>
      </c>
      <c r="F40" s="43">
        <f t="shared" si="4"/>
        <v>146750616</v>
      </c>
      <c r="H40" s="56">
        <v>146750616</v>
      </c>
      <c r="I40" s="57">
        <v>0</v>
      </c>
      <c r="J40" s="57">
        <f t="shared" si="5"/>
        <v>146750616</v>
      </c>
      <c r="L40" s="56">
        <f t="shared" si="6"/>
        <v>11017320</v>
      </c>
      <c r="M40" s="46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57">
        <v>0</v>
      </c>
      <c r="E41" s="57">
        <v>0</v>
      </c>
      <c r="F41" s="43">
        <f t="shared" si="4"/>
        <v>0</v>
      </c>
      <c r="H41" s="57">
        <v>0</v>
      </c>
      <c r="I41" s="57">
        <v>0</v>
      </c>
      <c r="J41" s="57">
        <f t="shared" si="5"/>
        <v>0</v>
      </c>
      <c r="L41" s="56">
        <f t="shared" si="6"/>
        <v>0</v>
      </c>
      <c r="M41" s="46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57">
        <v>0</v>
      </c>
      <c r="E42" s="57">
        <v>0</v>
      </c>
      <c r="F42" s="43">
        <f t="shared" si="4"/>
        <v>0</v>
      </c>
      <c r="H42" s="57">
        <v>0</v>
      </c>
      <c r="I42" s="57">
        <v>0</v>
      </c>
      <c r="J42" s="57">
        <f t="shared" si="5"/>
        <v>0</v>
      </c>
      <c r="L42" s="56">
        <f t="shared" si="6"/>
        <v>0</v>
      </c>
      <c r="M42" s="46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57">
        <v>0</v>
      </c>
      <c r="E43" s="57">
        <v>0</v>
      </c>
      <c r="F43" s="43">
        <f t="shared" si="4"/>
        <v>0</v>
      </c>
      <c r="H43" s="57">
        <v>0</v>
      </c>
      <c r="I43" s="57">
        <v>0</v>
      </c>
      <c r="J43" s="57">
        <f t="shared" si="5"/>
        <v>0</v>
      </c>
      <c r="L43" s="56">
        <f t="shared" si="6"/>
        <v>0</v>
      </c>
      <c r="M43" s="46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57">
        <v>0</v>
      </c>
      <c r="E44" s="57">
        <v>0</v>
      </c>
      <c r="F44" s="43">
        <f t="shared" si="4"/>
        <v>0</v>
      </c>
      <c r="H44" s="57">
        <v>0</v>
      </c>
      <c r="I44" s="57">
        <v>0</v>
      </c>
      <c r="J44" s="57">
        <f t="shared" si="5"/>
        <v>0</v>
      </c>
      <c r="L44" s="56">
        <f t="shared" si="6"/>
        <v>0</v>
      </c>
      <c r="M44" s="46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57">
        <v>0</v>
      </c>
      <c r="E45" s="57">
        <v>0</v>
      </c>
      <c r="F45" s="43">
        <f t="shared" si="4"/>
        <v>0</v>
      </c>
      <c r="H45" s="57">
        <v>0</v>
      </c>
      <c r="I45" s="57">
        <v>0</v>
      </c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57">
        <v>0</v>
      </c>
      <c r="E47" s="57">
        <v>0</v>
      </c>
      <c r="F47" s="43">
        <f t="shared" si="4"/>
        <v>0</v>
      </c>
      <c r="H47" s="57">
        <v>0</v>
      </c>
      <c r="I47" s="57">
        <v>0</v>
      </c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57">
        <v>0</v>
      </c>
      <c r="E48" s="57">
        <v>0</v>
      </c>
      <c r="F48" s="43">
        <f t="shared" si="4"/>
        <v>0</v>
      </c>
      <c r="H48" s="57">
        <v>0</v>
      </c>
      <c r="I48" s="57">
        <v>0</v>
      </c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8">SUM(E50:E56)</f>
        <v>0</v>
      </c>
      <c r="F49" s="44">
        <f t="shared" si="8"/>
        <v>0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0</v>
      </c>
      <c r="M49" s="44">
        <f t="shared" si="8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57">
        <v>0</v>
      </c>
      <c r="E51" s="57">
        <v>0</v>
      </c>
      <c r="F51" s="43">
        <f t="shared" ref="F51:F56" si="9">D51+E51</f>
        <v>0</v>
      </c>
      <c r="H51" s="57">
        <v>0</v>
      </c>
      <c r="I51" s="57">
        <v>0</v>
      </c>
      <c r="J51" s="57">
        <f t="shared" si="5"/>
        <v>0</v>
      </c>
      <c r="L51" s="56">
        <f t="shared" ref="L51:L56" si="10">D51-H51</f>
        <v>0</v>
      </c>
      <c r="M51" s="46">
        <f t="shared" ref="M51:M56" si="11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57">
        <v>0</v>
      </c>
      <c r="E53" s="57">
        <v>0</v>
      </c>
      <c r="F53" s="43">
        <f t="shared" si="9"/>
        <v>0</v>
      </c>
      <c r="H53" s="57">
        <v>0</v>
      </c>
      <c r="I53" s="57">
        <v>0</v>
      </c>
      <c r="J53" s="57">
        <f t="shared" si="5"/>
        <v>0</v>
      </c>
      <c r="L53" s="56">
        <f t="shared" si="10"/>
        <v>0</v>
      </c>
      <c r="M53" s="46">
        <f t="shared" si="11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57">
        <v>0</v>
      </c>
      <c r="E55" s="57">
        <v>0</v>
      </c>
      <c r="F55" s="43">
        <f t="shared" si="9"/>
        <v>0</v>
      </c>
      <c r="H55" s="57">
        <v>0</v>
      </c>
      <c r="I55" s="57">
        <v>0</v>
      </c>
      <c r="J55" s="57">
        <f t="shared" si="5"/>
        <v>0</v>
      </c>
      <c r="L55" s="56">
        <f t="shared" si="10"/>
        <v>0</v>
      </c>
      <c r="M55" s="46">
        <f t="shared" si="11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57">
        <v>0</v>
      </c>
      <c r="E56" s="57">
        <v>0</v>
      </c>
      <c r="F56" s="43">
        <f t="shared" si="9"/>
        <v>0</v>
      </c>
      <c r="H56" s="57">
        <v>0</v>
      </c>
      <c r="I56" s="57">
        <v>0</v>
      </c>
      <c r="J56" s="57">
        <f t="shared" si="5"/>
        <v>0</v>
      </c>
      <c r="L56" s="56">
        <f t="shared" si="10"/>
        <v>0</v>
      </c>
      <c r="M56" s="46">
        <f t="shared" si="11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66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55.2" x14ac:dyDescent="0.25">
      <c r="A7" s="97"/>
      <c r="B7" s="96"/>
      <c r="C7" s="2"/>
      <c r="D7" s="95" t="s">
        <v>101</v>
      </c>
      <c r="E7" s="95" t="s">
        <v>101</v>
      </c>
      <c r="F7" s="95" t="s">
        <v>101</v>
      </c>
      <c r="H7" s="95" t="s">
        <v>101</v>
      </c>
      <c r="I7" s="95" t="s">
        <v>101</v>
      </c>
      <c r="J7" s="95" t="s">
        <v>101</v>
      </c>
      <c r="L7" s="95" t="s">
        <v>101</v>
      </c>
      <c r="M7" s="95" t="s">
        <v>101</v>
      </c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67</v>
      </c>
      <c r="E8" s="34">
        <f t="shared" si="0"/>
        <v>0</v>
      </c>
      <c r="F8" s="35">
        <f t="shared" si="0"/>
        <v>67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67</v>
      </c>
      <c r="M8" s="51">
        <f t="shared" si="0"/>
        <v>67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" x14ac:dyDescent="0.25">
      <c r="A10" s="23">
        <v>1</v>
      </c>
      <c r="B10" s="11" t="s">
        <v>58</v>
      </c>
      <c r="C10" s="2"/>
      <c r="D10" s="80">
        <v>67</v>
      </c>
      <c r="E10" s="80">
        <v>0</v>
      </c>
      <c r="F10" s="93">
        <f>D10+E10</f>
        <v>67</v>
      </c>
      <c r="G10" s="81"/>
      <c r="H10" s="80">
        <v>0</v>
      </c>
      <c r="I10" s="80">
        <v>0</v>
      </c>
      <c r="J10" s="87">
        <f>H10+I10</f>
        <v>0</v>
      </c>
      <c r="K10" s="81"/>
      <c r="L10" s="88">
        <f>D10-H10</f>
        <v>67</v>
      </c>
      <c r="M10" s="89">
        <f>F10-J10</f>
        <v>67</v>
      </c>
      <c r="N10" s="87"/>
    </row>
    <row r="11" spans="1:14" s="17" customFormat="1" ht="15" x14ac:dyDescent="0.25">
      <c r="A11" s="23">
        <v>2</v>
      </c>
      <c r="B11" s="11" t="s">
        <v>97</v>
      </c>
      <c r="C11" s="2"/>
      <c r="D11" s="80">
        <v>0</v>
      </c>
      <c r="E11" s="80">
        <v>0</v>
      </c>
      <c r="F11" s="93">
        <f>D11+E11</f>
        <v>0</v>
      </c>
      <c r="G11" s="81"/>
      <c r="H11" s="80">
        <v>0</v>
      </c>
      <c r="I11" s="80">
        <v>0</v>
      </c>
      <c r="J11" s="87">
        <f>H11+I11</f>
        <v>0</v>
      </c>
      <c r="K11" s="81"/>
      <c r="L11" s="88">
        <f>D11-H11</f>
        <v>0</v>
      </c>
      <c r="M11" s="89">
        <f>F11-J11</f>
        <v>0</v>
      </c>
      <c r="N11" s="87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192084061</v>
      </c>
      <c r="E13" s="33">
        <f t="shared" ref="E13" si="1">SUM(E14:E48)</f>
        <v>99335700</v>
      </c>
      <c r="F13" s="33">
        <f t="shared" ref="F13:F48" si="2">D13+E13</f>
        <v>291419761</v>
      </c>
      <c r="H13" s="33">
        <f t="shared" ref="H13:I13" si="3">SUM(H14:H48)</f>
        <v>291419761</v>
      </c>
      <c r="I13" s="33">
        <f t="shared" si="3"/>
        <v>0</v>
      </c>
      <c r="J13" s="33">
        <f t="shared" ref="J13:J48" si="4">H13+I13</f>
        <v>291419761</v>
      </c>
      <c r="L13" s="33">
        <f t="shared" ref="L13:L48" si="5">D13-H13</f>
        <v>-99335700</v>
      </c>
      <c r="M13" s="33">
        <f t="shared" ref="M13:M48" si="6">F13-J13</f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3">
        <v>0</v>
      </c>
      <c r="E16" s="43">
        <v>0</v>
      </c>
      <c r="F16" s="43">
        <f t="shared" si="2"/>
        <v>0</v>
      </c>
      <c r="H16" s="43">
        <v>0</v>
      </c>
      <c r="I16" s="43">
        <v>0</v>
      </c>
      <c r="J16" s="57">
        <f t="shared" si="4"/>
        <v>0</v>
      </c>
      <c r="L16" s="56">
        <f t="shared" si="5"/>
        <v>0</v>
      </c>
      <c r="M16" s="45">
        <f t="shared" si="6"/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3">
        <v>0</v>
      </c>
      <c r="E17" s="43">
        <v>0</v>
      </c>
      <c r="F17" s="43">
        <f t="shared" si="2"/>
        <v>0</v>
      </c>
      <c r="H17" s="43">
        <v>0</v>
      </c>
      <c r="I17" s="43">
        <v>0</v>
      </c>
      <c r="J17" s="57">
        <f t="shared" si="4"/>
        <v>0</v>
      </c>
      <c r="L17" s="56">
        <f t="shared" si="5"/>
        <v>0</v>
      </c>
      <c r="M17" s="45">
        <f t="shared" si="6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3">
        <v>0</v>
      </c>
      <c r="E18" s="43">
        <v>0</v>
      </c>
      <c r="F18" s="43">
        <f t="shared" si="2"/>
        <v>0</v>
      </c>
      <c r="H18" s="43">
        <v>0</v>
      </c>
      <c r="I18" s="43">
        <v>0</v>
      </c>
      <c r="J18" s="57">
        <f t="shared" si="4"/>
        <v>0</v>
      </c>
      <c r="L18" s="56">
        <f t="shared" si="5"/>
        <v>0</v>
      </c>
      <c r="M18" s="45">
        <f t="shared" si="6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1">
        <v>106794061</v>
      </c>
      <c r="E20" s="43">
        <v>0</v>
      </c>
      <c r="F20" s="43">
        <f t="shared" si="2"/>
        <v>106794061</v>
      </c>
      <c r="H20" s="56">
        <v>106794061</v>
      </c>
      <c r="I20" s="43">
        <v>0</v>
      </c>
      <c r="J20" s="57">
        <f t="shared" si="4"/>
        <v>106794061</v>
      </c>
      <c r="L20" s="56">
        <f t="shared" si="5"/>
        <v>0</v>
      </c>
      <c r="M20" s="45">
        <f t="shared" si="6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3">
        <v>0</v>
      </c>
      <c r="E21" s="43">
        <v>0</v>
      </c>
      <c r="F21" s="43">
        <f t="shared" si="2"/>
        <v>0</v>
      </c>
      <c r="H21" s="43">
        <v>0</v>
      </c>
      <c r="I21" s="43">
        <v>0</v>
      </c>
      <c r="J21" s="57">
        <f t="shared" si="4"/>
        <v>0</v>
      </c>
      <c r="L21" s="56">
        <f t="shared" si="5"/>
        <v>0</v>
      </c>
      <c r="M21" s="45">
        <f t="shared" si="6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3">
        <v>0</v>
      </c>
      <c r="E22" s="43">
        <v>0</v>
      </c>
      <c r="F22" s="43">
        <f t="shared" si="2"/>
        <v>0</v>
      </c>
      <c r="H22" s="43">
        <v>0</v>
      </c>
      <c r="I22" s="43">
        <v>0</v>
      </c>
      <c r="J22" s="57">
        <f t="shared" si="4"/>
        <v>0</v>
      </c>
      <c r="L22" s="56">
        <f t="shared" si="5"/>
        <v>0</v>
      </c>
      <c r="M22" s="45">
        <f t="shared" si="6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3">
        <v>0</v>
      </c>
      <c r="E23" s="43">
        <v>0</v>
      </c>
      <c r="F23" s="43">
        <f t="shared" si="2"/>
        <v>0</v>
      </c>
      <c r="H23" s="43">
        <v>0</v>
      </c>
      <c r="I23" s="43">
        <v>0</v>
      </c>
      <c r="J23" s="57">
        <f t="shared" si="4"/>
        <v>0</v>
      </c>
      <c r="L23" s="56">
        <f t="shared" si="5"/>
        <v>0</v>
      </c>
      <c r="M23" s="45">
        <f t="shared" si="6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3">
        <v>0</v>
      </c>
      <c r="E24" s="43">
        <v>0</v>
      </c>
      <c r="F24" s="43">
        <f t="shared" si="2"/>
        <v>0</v>
      </c>
      <c r="H24" s="43">
        <v>0</v>
      </c>
      <c r="I24" s="43">
        <v>0</v>
      </c>
      <c r="J24" s="57">
        <f t="shared" si="4"/>
        <v>0</v>
      </c>
      <c r="L24" s="56">
        <f t="shared" si="5"/>
        <v>0</v>
      </c>
      <c r="M24" s="45">
        <f t="shared" si="6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3">
        <v>0</v>
      </c>
      <c r="E25" s="43">
        <v>0</v>
      </c>
      <c r="F25" s="43">
        <f t="shared" si="2"/>
        <v>0</v>
      </c>
      <c r="H25" s="43">
        <v>0</v>
      </c>
      <c r="I25" s="43">
        <v>0</v>
      </c>
      <c r="J25" s="57">
        <f t="shared" si="4"/>
        <v>0</v>
      </c>
      <c r="L25" s="56">
        <f t="shared" si="5"/>
        <v>0</v>
      </c>
      <c r="M25" s="45">
        <f t="shared" si="6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3">
        <v>0</v>
      </c>
      <c r="E26" s="43">
        <v>0</v>
      </c>
      <c r="F26" s="43">
        <f t="shared" si="2"/>
        <v>0</v>
      </c>
      <c r="H26" s="43">
        <v>0</v>
      </c>
      <c r="I26" s="43">
        <v>0</v>
      </c>
      <c r="J26" s="57">
        <f t="shared" si="4"/>
        <v>0</v>
      </c>
      <c r="L26" s="56">
        <f t="shared" si="5"/>
        <v>0</v>
      </c>
      <c r="M26" s="45">
        <f t="shared" si="6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3">
        <v>0</v>
      </c>
      <c r="E27" s="43">
        <v>0</v>
      </c>
      <c r="F27" s="43">
        <f t="shared" si="2"/>
        <v>0</v>
      </c>
      <c r="H27" s="43">
        <v>0</v>
      </c>
      <c r="I27" s="43">
        <v>0</v>
      </c>
      <c r="J27" s="57">
        <f t="shared" si="4"/>
        <v>0</v>
      </c>
      <c r="L27" s="56">
        <f t="shared" si="5"/>
        <v>0</v>
      </c>
      <c r="M27" s="45">
        <f t="shared" si="6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3">
        <v>0</v>
      </c>
      <c r="E30" s="43">
        <v>0</v>
      </c>
      <c r="F30" s="43">
        <f t="shared" si="2"/>
        <v>0</v>
      </c>
      <c r="H30" s="43">
        <v>0</v>
      </c>
      <c r="I30" s="43">
        <v>0</v>
      </c>
      <c r="J30" s="57">
        <f t="shared" si="4"/>
        <v>0</v>
      </c>
      <c r="L30" s="56">
        <f t="shared" si="5"/>
        <v>0</v>
      </c>
      <c r="M30" s="45">
        <f t="shared" si="6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85290000</v>
      </c>
      <c r="E31" s="42">
        <v>85290000</v>
      </c>
      <c r="F31" s="43">
        <f t="shared" si="2"/>
        <v>170580000</v>
      </c>
      <c r="H31" s="56">
        <v>170580000</v>
      </c>
      <c r="I31" s="43">
        <v>0</v>
      </c>
      <c r="J31" s="57">
        <f t="shared" si="4"/>
        <v>170580000</v>
      </c>
      <c r="L31" s="56">
        <f t="shared" si="5"/>
        <v>-85290000</v>
      </c>
      <c r="M31" s="45">
        <f t="shared" si="6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3">
        <v>0</v>
      </c>
      <c r="E32" s="43">
        <v>0</v>
      </c>
      <c r="F32" s="43">
        <f t="shared" si="2"/>
        <v>0</v>
      </c>
      <c r="H32" s="43">
        <v>0</v>
      </c>
      <c r="I32" s="43">
        <v>0</v>
      </c>
      <c r="J32" s="57">
        <f t="shared" si="4"/>
        <v>0</v>
      </c>
      <c r="L32" s="56">
        <f t="shared" si="5"/>
        <v>0</v>
      </c>
      <c r="M32" s="45">
        <f t="shared" si="6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3">
        <v>0</v>
      </c>
      <c r="E34" s="43">
        <v>0</v>
      </c>
      <c r="F34" s="43">
        <f t="shared" si="2"/>
        <v>0</v>
      </c>
      <c r="H34" s="43">
        <v>0</v>
      </c>
      <c r="I34" s="43">
        <v>0</v>
      </c>
      <c r="J34" s="57">
        <f t="shared" si="4"/>
        <v>0</v>
      </c>
      <c r="L34" s="56">
        <f t="shared" si="5"/>
        <v>0</v>
      </c>
      <c r="M34" s="45">
        <f t="shared" si="6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3">
        <v>0</v>
      </c>
      <c r="E36" s="43">
        <v>0</v>
      </c>
      <c r="F36" s="43">
        <f t="shared" si="2"/>
        <v>0</v>
      </c>
      <c r="H36" s="43">
        <v>0</v>
      </c>
      <c r="I36" s="43">
        <v>0</v>
      </c>
      <c r="J36" s="57">
        <f t="shared" si="4"/>
        <v>0</v>
      </c>
      <c r="L36" s="56">
        <f t="shared" si="5"/>
        <v>0</v>
      </c>
      <c r="M36" s="45">
        <f t="shared" si="6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3">
        <v>0</v>
      </c>
      <c r="E37" s="43">
        <v>0</v>
      </c>
      <c r="F37" s="43">
        <f t="shared" si="2"/>
        <v>0</v>
      </c>
      <c r="H37" s="43">
        <v>0</v>
      </c>
      <c r="I37" s="43">
        <v>0</v>
      </c>
      <c r="J37" s="57">
        <f t="shared" si="4"/>
        <v>0</v>
      </c>
      <c r="L37" s="56">
        <f t="shared" si="5"/>
        <v>0</v>
      </c>
      <c r="M37" s="45">
        <f t="shared" si="6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3">
        <v>0</v>
      </c>
      <c r="E40" s="43">
        <v>0</v>
      </c>
      <c r="F40" s="43">
        <f t="shared" si="2"/>
        <v>0</v>
      </c>
      <c r="H40" s="43">
        <v>0</v>
      </c>
      <c r="I40" s="43">
        <v>0</v>
      </c>
      <c r="J40" s="57">
        <f t="shared" si="4"/>
        <v>0</v>
      </c>
      <c r="L40" s="56">
        <f t="shared" si="5"/>
        <v>0</v>
      </c>
      <c r="M40" s="45">
        <f t="shared" si="6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3">
        <v>0</v>
      </c>
      <c r="E41" s="43">
        <v>0</v>
      </c>
      <c r="F41" s="43">
        <f t="shared" si="2"/>
        <v>0</v>
      </c>
      <c r="H41" s="43">
        <v>0</v>
      </c>
      <c r="I41" s="43">
        <v>0</v>
      </c>
      <c r="J41" s="57">
        <f t="shared" si="4"/>
        <v>0</v>
      </c>
      <c r="L41" s="56">
        <f t="shared" si="5"/>
        <v>0</v>
      </c>
      <c r="M41" s="45">
        <f t="shared" si="6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3">
        <v>0</v>
      </c>
      <c r="E42" s="43">
        <v>0</v>
      </c>
      <c r="F42" s="43">
        <f t="shared" si="2"/>
        <v>0</v>
      </c>
      <c r="H42" s="43">
        <v>0</v>
      </c>
      <c r="I42" s="43">
        <v>0</v>
      </c>
      <c r="J42" s="57">
        <f t="shared" si="4"/>
        <v>0</v>
      </c>
      <c r="L42" s="56">
        <f t="shared" si="5"/>
        <v>0</v>
      </c>
      <c r="M42" s="45">
        <f t="shared" si="6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3">
        <v>0</v>
      </c>
      <c r="E43" s="43">
        <v>0</v>
      </c>
      <c r="F43" s="43">
        <f t="shared" si="2"/>
        <v>0</v>
      </c>
      <c r="H43" s="43">
        <v>0</v>
      </c>
      <c r="I43" s="43">
        <v>0</v>
      </c>
      <c r="J43" s="57">
        <f t="shared" si="4"/>
        <v>0</v>
      </c>
      <c r="L43" s="56">
        <f t="shared" si="5"/>
        <v>0</v>
      </c>
      <c r="M43" s="45">
        <f t="shared" si="6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3">
        <v>0</v>
      </c>
      <c r="E44" s="43">
        <v>0</v>
      </c>
      <c r="F44" s="43">
        <f t="shared" si="2"/>
        <v>0</v>
      </c>
      <c r="H44" s="43">
        <v>0</v>
      </c>
      <c r="I44" s="43">
        <v>0</v>
      </c>
      <c r="J44" s="57">
        <f t="shared" si="4"/>
        <v>0</v>
      </c>
      <c r="L44" s="56">
        <f t="shared" si="5"/>
        <v>0</v>
      </c>
      <c r="M44" s="45">
        <f t="shared" si="6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3">
        <v>0</v>
      </c>
      <c r="E45" s="43">
        <v>0</v>
      </c>
      <c r="F45" s="43">
        <f t="shared" si="2"/>
        <v>0</v>
      </c>
      <c r="H45" s="43">
        <v>0</v>
      </c>
      <c r="I45" s="43">
        <v>0</v>
      </c>
      <c r="J45" s="57">
        <f t="shared" si="4"/>
        <v>0</v>
      </c>
      <c r="L45" s="56">
        <f t="shared" si="5"/>
        <v>0</v>
      </c>
      <c r="M45" s="45">
        <f t="shared" si="6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3">
        <v>0</v>
      </c>
      <c r="E47" s="43">
        <v>0</v>
      </c>
      <c r="F47" s="43">
        <f t="shared" si="2"/>
        <v>0</v>
      </c>
      <c r="H47" s="43">
        <v>0</v>
      </c>
      <c r="I47" s="43">
        <v>0</v>
      </c>
      <c r="J47" s="57">
        <f t="shared" si="4"/>
        <v>0</v>
      </c>
      <c r="L47" s="56">
        <f t="shared" si="5"/>
        <v>0</v>
      </c>
      <c r="M47" s="45">
        <f t="shared" si="6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3">
        <v>0</v>
      </c>
      <c r="E48" s="42">
        <v>14045700</v>
      </c>
      <c r="F48" s="43">
        <f t="shared" si="2"/>
        <v>14045700</v>
      </c>
      <c r="H48" s="56">
        <v>14045700</v>
      </c>
      <c r="I48" s="43">
        <v>0</v>
      </c>
      <c r="J48" s="57">
        <f t="shared" si="4"/>
        <v>14045700</v>
      </c>
      <c r="L48" s="56">
        <f t="shared" si="5"/>
        <v>-14045700</v>
      </c>
      <c r="M48" s="45">
        <f t="shared" si="6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0</v>
      </c>
      <c r="E49" s="44">
        <f t="shared" ref="E49:M49" si="7">SUM(E50:E56)</f>
        <v>0</v>
      </c>
      <c r="F49" s="44">
        <f t="shared" si="7"/>
        <v>0</v>
      </c>
      <c r="G49" s="25">
        <f t="shared" si="7"/>
        <v>0</v>
      </c>
      <c r="H49" s="44">
        <f t="shared" si="7"/>
        <v>0</v>
      </c>
      <c r="I49" s="44">
        <f t="shared" si="7"/>
        <v>0</v>
      </c>
      <c r="J49" s="44">
        <f t="shared" si="7"/>
        <v>0</v>
      </c>
      <c r="K49" s="25">
        <f t="shared" si="7"/>
        <v>0</v>
      </c>
      <c r="L49" s="44">
        <f t="shared" si="7"/>
        <v>0</v>
      </c>
      <c r="M49" s="44">
        <f t="shared" si="7"/>
        <v>0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3">
        <v>0</v>
      </c>
      <c r="E51" s="43">
        <v>0</v>
      </c>
      <c r="F51" s="43">
        <f t="shared" ref="F51:F56" si="8">D51+E51</f>
        <v>0</v>
      </c>
      <c r="H51" s="43">
        <v>0</v>
      </c>
      <c r="I51" s="43">
        <v>0</v>
      </c>
      <c r="J51" s="57">
        <f t="shared" ref="J51:J56" si="9">H51+I51</f>
        <v>0</v>
      </c>
      <c r="L51" s="56">
        <f t="shared" ref="L51:L56" si="10">D51-H51</f>
        <v>0</v>
      </c>
      <c r="M51" s="46">
        <f t="shared" ref="M51:M56" si="11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3">
        <v>0</v>
      </c>
      <c r="E53" s="43">
        <v>0</v>
      </c>
      <c r="F53" s="43">
        <f t="shared" si="8"/>
        <v>0</v>
      </c>
      <c r="H53" s="43">
        <v>0</v>
      </c>
      <c r="I53" s="43">
        <v>0</v>
      </c>
      <c r="J53" s="57">
        <f t="shared" si="9"/>
        <v>0</v>
      </c>
      <c r="L53" s="56">
        <f t="shared" si="10"/>
        <v>0</v>
      </c>
      <c r="M53" s="46">
        <f t="shared" si="11"/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3">
        <v>0</v>
      </c>
      <c r="E55" s="43">
        <v>0</v>
      </c>
      <c r="F55" s="43">
        <f t="shared" si="8"/>
        <v>0</v>
      </c>
      <c r="H55" s="43">
        <v>0</v>
      </c>
      <c r="I55" s="43">
        <v>0</v>
      </c>
      <c r="J55" s="57">
        <f t="shared" si="9"/>
        <v>0</v>
      </c>
      <c r="L55" s="56">
        <f t="shared" si="10"/>
        <v>0</v>
      </c>
      <c r="M55" s="46">
        <f t="shared" si="11"/>
        <v>0</v>
      </c>
      <c r="N55" s="57"/>
    </row>
    <row r="56" spans="1:14" x14ac:dyDescent="0.25">
      <c r="A56" s="23">
        <v>2</v>
      </c>
      <c r="B56" s="11" t="s">
        <v>53</v>
      </c>
      <c r="C56" s="5"/>
      <c r="D56" s="43">
        <v>0</v>
      </c>
      <c r="E56" s="43">
        <v>0</v>
      </c>
      <c r="F56" s="43">
        <f t="shared" si="8"/>
        <v>0</v>
      </c>
      <c r="H56" s="43">
        <v>0</v>
      </c>
      <c r="I56" s="43">
        <v>0</v>
      </c>
      <c r="J56" s="57">
        <f t="shared" si="9"/>
        <v>0</v>
      </c>
      <c r="L56" s="56">
        <f t="shared" si="10"/>
        <v>0</v>
      </c>
      <c r="M56" s="46">
        <f t="shared" si="11"/>
        <v>0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showGridLines="0" zoomScale="68" zoomScaleNormal="68" workbookViewId="0">
      <selection activeCell="B27" sqref="B27"/>
    </sheetView>
  </sheetViews>
  <sheetFormatPr defaultRowHeight="13.8" x14ac:dyDescent="0.25"/>
  <cols>
    <col min="1" max="1" width="17" customWidth="1"/>
    <col min="2" max="2" width="48.09765625" customWidth="1"/>
    <col min="3" max="3" width="3.09765625" customWidth="1"/>
    <col min="4" max="4" width="19.296875" style="27" bestFit="1" customWidth="1"/>
    <col min="5" max="5" width="19.296875" style="27" customWidth="1"/>
    <col min="6" max="6" width="17.296875" style="27" customWidth="1"/>
    <col min="7" max="7" width="2.69921875" customWidth="1"/>
    <col min="8" max="8" width="18.69921875" style="27" customWidth="1"/>
    <col min="9" max="9" width="17.5" style="27" customWidth="1"/>
    <col min="10" max="10" width="19.296875" style="27" bestFit="1" customWidth="1"/>
    <col min="11" max="11" width="2.19921875" customWidth="1"/>
    <col min="12" max="12" width="19.69921875" style="27" customWidth="1"/>
    <col min="13" max="13" width="25" style="27" customWidth="1"/>
    <col min="14" max="14" width="32.296875" style="27" customWidth="1"/>
  </cols>
  <sheetData>
    <row r="1" spans="1:14" x14ac:dyDescent="0.25">
      <c r="A1" s="19" t="s">
        <v>0</v>
      </c>
      <c r="B1" s="21" t="s">
        <v>67</v>
      </c>
    </row>
    <row r="2" spans="1:14" x14ac:dyDescent="0.25">
      <c r="A2" s="19" t="s">
        <v>2</v>
      </c>
      <c r="B2" s="21"/>
    </row>
    <row r="3" spans="1:14" x14ac:dyDescent="0.25">
      <c r="A3" s="20" t="s">
        <v>3</v>
      </c>
      <c r="B3" s="22"/>
    </row>
    <row r="4" spans="1:14" x14ac:dyDescent="0.25">
      <c r="A4" s="18"/>
      <c r="B4" s="10"/>
      <c r="C4" s="10"/>
      <c r="D4" s="28"/>
      <c r="E4" s="28"/>
      <c r="F4" s="28"/>
      <c r="G4" s="10"/>
      <c r="H4" s="28"/>
      <c r="I4" s="28"/>
      <c r="J4" s="28"/>
    </row>
    <row r="5" spans="1:14" x14ac:dyDescent="0.25">
      <c r="D5" s="98" t="s">
        <v>36</v>
      </c>
      <c r="E5" s="99"/>
      <c r="F5" s="100"/>
      <c r="H5" s="118" t="s">
        <v>37</v>
      </c>
      <c r="I5" s="119"/>
      <c r="J5" s="120"/>
      <c r="L5" s="114" t="s">
        <v>107</v>
      </c>
      <c r="M5" s="116" t="s">
        <v>40</v>
      </c>
      <c r="N5" s="103" t="s">
        <v>39</v>
      </c>
    </row>
    <row r="6" spans="1:14" s="1" customFormat="1" ht="67.95" customHeight="1" x14ac:dyDescent="0.25">
      <c r="A6" s="97" t="s">
        <v>28</v>
      </c>
      <c r="B6" s="96" t="s">
        <v>29</v>
      </c>
      <c r="C6" s="2"/>
      <c r="D6" s="29" t="s">
        <v>30</v>
      </c>
      <c r="E6" s="30" t="s">
        <v>31</v>
      </c>
      <c r="F6" s="31" t="s">
        <v>33</v>
      </c>
      <c r="H6" s="47" t="s">
        <v>34</v>
      </c>
      <c r="I6" s="48" t="s">
        <v>35</v>
      </c>
      <c r="J6" s="49" t="s">
        <v>33</v>
      </c>
      <c r="L6" s="115"/>
      <c r="M6" s="117"/>
      <c r="N6" s="104"/>
    </row>
    <row r="7" spans="1:14" s="1" customFormat="1" ht="15.6" x14ac:dyDescent="0.25">
      <c r="A7" s="97"/>
      <c r="B7" s="96"/>
      <c r="C7" s="2"/>
      <c r="D7" s="32"/>
      <c r="E7" s="30"/>
      <c r="F7" s="31"/>
      <c r="H7" s="47"/>
      <c r="I7" s="48"/>
      <c r="J7" s="49"/>
      <c r="L7" s="47"/>
      <c r="M7" s="48"/>
      <c r="N7" s="105"/>
    </row>
    <row r="8" spans="1:14" s="15" customFormat="1" ht="26.7" customHeight="1" x14ac:dyDescent="0.25">
      <c r="A8" s="110" t="s">
        <v>57</v>
      </c>
      <c r="B8" s="111"/>
      <c r="C8" s="14"/>
      <c r="D8" s="33">
        <f t="shared" ref="D8:M8" si="0">SUM(D9:D10)</f>
        <v>0</v>
      </c>
      <c r="E8" s="34">
        <f t="shared" si="0"/>
        <v>0</v>
      </c>
      <c r="F8" s="35">
        <f t="shared" si="0"/>
        <v>0</v>
      </c>
      <c r="G8" s="15">
        <f t="shared" si="0"/>
        <v>0</v>
      </c>
      <c r="H8" s="50">
        <f t="shared" si="0"/>
        <v>0</v>
      </c>
      <c r="I8" s="51">
        <f t="shared" si="0"/>
        <v>0</v>
      </c>
      <c r="J8" s="52">
        <f t="shared" si="0"/>
        <v>0</v>
      </c>
      <c r="K8" s="15">
        <f t="shared" si="0"/>
        <v>0</v>
      </c>
      <c r="L8" s="50">
        <f t="shared" si="0"/>
        <v>0</v>
      </c>
      <c r="M8" s="51">
        <f t="shared" si="0"/>
        <v>0</v>
      </c>
      <c r="N8" s="52"/>
    </row>
    <row r="9" spans="1:14" s="1" customFormat="1" ht="26.7" customHeight="1" x14ac:dyDescent="0.25">
      <c r="A9" s="106" t="s">
        <v>100</v>
      </c>
      <c r="B9" s="107"/>
      <c r="C9" s="2"/>
      <c r="D9" s="36"/>
      <c r="E9" s="36"/>
      <c r="F9" s="36"/>
      <c r="H9" s="36"/>
      <c r="I9" s="36"/>
      <c r="J9" s="36"/>
      <c r="L9" s="36"/>
      <c r="M9" s="36"/>
      <c r="N9" s="58"/>
    </row>
    <row r="10" spans="1:14" s="17" customFormat="1" ht="15.6" x14ac:dyDescent="0.25">
      <c r="A10" s="23">
        <v>1</v>
      </c>
      <c r="B10" s="11" t="s">
        <v>58</v>
      </c>
      <c r="C10" s="2"/>
      <c r="D10" s="42">
        <v>0</v>
      </c>
      <c r="E10" s="42">
        <v>0</v>
      </c>
      <c r="F10" s="39">
        <f>D10+E10</f>
        <v>0</v>
      </c>
      <c r="H10" s="42">
        <v>0</v>
      </c>
      <c r="I10" s="42">
        <v>0</v>
      </c>
      <c r="J10" s="55">
        <f>H10+I10</f>
        <v>0</v>
      </c>
      <c r="L10" s="53">
        <f>D10-H10</f>
        <v>0</v>
      </c>
      <c r="M10" s="54">
        <f>F10-J10</f>
        <v>0</v>
      </c>
      <c r="N10" s="55"/>
    </row>
    <row r="11" spans="1:14" s="17" customFormat="1" ht="15.6" x14ac:dyDescent="0.25">
      <c r="A11" s="23">
        <v>2</v>
      </c>
      <c r="B11" s="11" t="s">
        <v>97</v>
      </c>
      <c r="C11" s="2"/>
      <c r="D11" s="42">
        <v>0</v>
      </c>
      <c r="E11" s="42">
        <v>0</v>
      </c>
      <c r="F11" s="39">
        <f>D11+E11</f>
        <v>0</v>
      </c>
      <c r="H11" s="42">
        <v>0</v>
      </c>
      <c r="I11" s="42">
        <v>0</v>
      </c>
      <c r="J11" s="55">
        <f>H11+I11</f>
        <v>0</v>
      </c>
      <c r="L11" s="53">
        <f>D11-H11</f>
        <v>0</v>
      </c>
      <c r="M11" s="54">
        <f>F11-J11</f>
        <v>0</v>
      </c>
      <c r="N11" s="55"/>
    </row>
    <row r="12" spans="1:14" s="1" customFormat="1" ht="15.6" x14ac:dyDescent="0.25">
      <c r="A12" s="76"/>
      <c r="B12" s="77"/>
      <c r="C12" s="2"/>
      <c r="D12" s="32" t="s">
        <v>38</v>
      </c>
      <c r="E12" s="30" t="s">
        <v>32</v>
      </c>
      <c r="F12" s="31" t="s">
        <v>32</v>
      </c>
      <c r="H12" s="47" t="s">
        <v>32</v>
      </c>
      <c r="I12" s="48" t="s">
        <v>32</v>
      </c>
      <c r="J12" s="49" t="s">
        <v>32</v>
      </c>
      <c r="L12" s="47" t="s">
        <v>32</v>
      </c>
      <c r="M12" s="48" t="s">
        <v>32</v>
      </c>
      <c r="N12" s="48"/>
    </row>
    <row r="13" spans="1:14" s="62" customFormat="1" ht="26.7" customHeight="1" x14ac:dyDescent="0.25">
      <c r="A13" s="108" t="s">
        <v>56</v>
      </c>
      <c r="B13" s="109"/>
      <c r="C13" s="61"/>
      <c r="D13" s="33">
        <f>SUM(D14:D48)</f>
        <v>135254750</v>
      </c>
      <c r="E13" s="33">
        <f t="shared" ref="E13:F13" si="1">SUM(E14:E48)</f>
        <v>37442850</v>
      </c>
      <c r="F13" s="33">
        <f t="shared" si="1"/>
        <v>172697600</v>
      </c>
      <c r="H13" s="33">
        <f t="shared" ref="H13:J13" si="2">SUM(H14:H48)</f>
        <v>172697600</v>
      </c>
      <c r="I13" s="33">
        <f t="shared" si="2"/>
        <v>0</v>
      </c>
      <c r="J13" s="33">
        <f t="shared" si="2"/>
        <v>172697600</v>
      </c>
      <c r="L13" s="33">
        <f t="shared" ref="L13:M13" si="3">SUM(L14:L48)</f>
        <v>-37442850</v>
      </c>
      <c r="M13" s="33">
        <f t="shared" si="3"/>
        <v>0</v>
      </c>
      <c r="N13" s="52"/>
    </row>
    <row r="14" spans="1:14" s="1" customFormat="1" ht="26.7" customHeight="1" x14ac:dyDescent="0.25">
      <c r="A14" s="106" t="s">
        <v>46</v>
      </c>
      <c r="B14" s="107"/>
      <c r="C14" s="2"/>
      <c r="D14" s="36"/>
      <c r="E14" s="36"/>
      <c r="F14" s="36"/>
      <c r="H14" s="36"/>
      <c r="I14" s="36"/>
      <c r="J14" s="36"/>
      <c r="L14" s="36"/>
      <c r="M14" s="36"/>
      <c r="N14" s="58"/>
    </row>
    <row r="15" spans="1:14" s="16" customFormat="1" x14ac:dyDescent="0.25">
      <c r="A15" s="101" t="s">
        <v>45</v>
      </c>
      <c r="B15" s="102"/>
      <c r="C15" s="3"/>
      <c r="D15" s="40"/>
      <c r="E15" s="40"/>
      <c r="F15" s="40"/>
      <c r="H15" s="40"/>
      <c r="I15" s="40"/>
      <c r="J15" s="40"/>
      <c r="L15" s="40"/>
      <c r="M15" s="40"/>
      <c r="N15" s="59"/>
    </row>
    <row r="16" spans="1:14" x14ac:dyDescent="0.25">
      <c r="A16" s="23">
        <v>1</v>
      </c>
      <c r="B16" s="11" t="s">
        <v>4</v>
      </c>
      <c r="C16" s="4"/>
      <c r="D16" s="42">
        <v>0</v>
      </c>
      <c r="E16" s="42">
        <v>0</v>
      </c>
      <c r="F16" s="43">
        <f t="shared" ref="F16:F48" si="4">D16+E16</f>
        <v>0</v>
      </c>
      <c r="H16" s="56"/>
      <c r="I16" s="56">
        <v>0</v>
      </c>
      <c r="J16" s="57">
        <f t="shared" ref="J16:J48" si="5">H16+I16</f>
        <v>0</v>
      </c>
      <c r="L16" s="56">
        <f t="shared" ref="L16:L48" si="6">D16-H16</f>
        <v>0</v>
      </c>
      <c r="M16" s="45">
        <f t="shared" ref="M16:M48" si="7">F16-J16</f>
        <v>0</v>
      </c>
      <c r="N16" s="57"/>
    </row>
    <row r="17" spans="1:14" ht="26.7" customHeight="1" x14ac:dyDescent="0.25">
      <c r="A17" s="23">
        <v>2</v>
      </c>
      <c r="B17" s="11" t="s">
        <v>5</v>
      </c>
      <c r="C17" s="4"/>
      <c r="D17" s="42">
        <v>0</v>
      </c>
      <c r="E17" s="42">
        <v>0</v>
      </c>
      <c r="F17" s="43">
        <f t="shared" si="4"/>
        <v>0</v>
      </c>
      <c r="H17" s="56"/>
      <c r="I17" s="56">
        <v>0</v>
      </c>
      <c r="J17" s="57">
        <f t="shared" si="5"/>
        <v>0</v>
      </c>
      <c r="L17" s="56">
        <f t="shared" si="6"/>
        <v>0</v>
      </c>
      <c r="M17" s="45">
        <f t="shared" si="7"/>
        <v>0</v>
      </c>
      <c r="N17" s="57"/>
    </row>
    <row r="18" spans="1:14" ht="16.2" customHeight="1" x14ac:dyDescent="0.25">
      <c r="A18" s="23">
        <v>3</v>
      </c>
      <c r="B18" s="11" t="s">
        <v>6</v>
      </c>
      <c r="C18" s="5"/>
      <c r="D18" s="42">
        <v>0</v>
      </c>
      <c r="E18" s="42">
        <v>0</v>
      </c>
      <c r="F18" s="43">
        <f t="shared" si="4"/>
        <v>0</v>
      </c>
      <c r="H18" s="56"/>
      <c r="I18" s="56">
        <v>0</v>
      </c>
      <c r="J18" s="57">
        <f t="shared" si="5"/>
        <v>0</v>
      </c>
      <c r="L18" s="56">
        <f t="shared" si="6"/>
        <v>0</v>
      </c>
      <c r="M18" s="45">
        <f t="shared" si="7"/>
        <v>0</v>
      </c>
      <c r="N18" s="57"/>
    </row>
    <row r="19" spans="1:14" s="16" customFormat="1" x14ac:dyDescent="0.25">
      <c r="A19" s="101" t="s">
        <v>108</v>
      </c>
      <c r="B19" s="102"/>
      <c r="C19" s="3"/>
      <c r="D19" s="40"/>
      <c r="E19" s="40"/>
      <c r="F19" s="40"/>
      <c r="H19" s="40"/>
      <c r="I19" s="40"/>
      <c r="J19" s="40"/>
      <c r="L19" s="40"/>
      <c r="M19" s="26"/>
      <c r="N19" s="59"/>
    </row>
    <row r="20" spans="1:14" x14ac:dyDescent="0.25">
      <c r="A20" s="23">
        <v>1</v>
      </c>
      <c r="B20" s="11" t="s">
        <v>7</v>
      </c>
      <c r="C20" s="6"/>
      <c r="D20" s="42">
        <v>0</v>
      </c>
      <c r="E20" s="42">
        <v>0</v>
      </c>
      <c r="F20" s="43">
        <f t="shared" si="4"/>
        <v>0</v>
      </c>
      <c r="H20" s="56"/>
      <c r="I20" s="56">
        <v>0</v>
      </c>
      <c r="J20" s="57">
        <f t="shared" si="5"/>
        <v>0</v>
      </c>
      <c r="L20" s="56">
        <f t="shared" si="6"/>
        <v>0</v>
      </c>
      <c r="M20" s="45">
        <f t="shared" si="7"/>
        <v>0</v>
      </c>
      <c r="N20" s="57"/>
    </row>
    <row r="21" spans="1:14" x14ac:dyDescent="0.25">
      <c r="A21" s="23">
        <v>2</v>
      </c>
      <c r="B21" s="12" t="s">
        <v>8</v>
      </c>
      <c r="C21" s="6"/>
      <c r="D21" s="42">
        <v>0</v>
      </c>
      <c r="E21" s="42">
        <v>0</v>
      </c>
      <c r="F21" s="43">
        <f t="shared" si="4"/>
        <v>0</v>
      </c>
      <c r="H21" s="56"/>
      <c r="I21" s="56">
        <v>0</v>
      </c>
      <c r="J21" s="57">
        <f t="shared" si="5"/>
        <v>0</v>
      </c>
      <c r="L21" s="56">
        <f t="shared" si="6"/>
        <v>0</v>
      </c>
      <c r="M21" s="45">
        <f t="shared" si="7"/>
        <v>0</v>
      </c>
      <c r="N21" s="57"/>
    </row>
    <row r="22" spans="1:14" x14ac:dyDescent="0.25">
      <c r="A22" s="23">
        <v>3</v>
      </c>
      <c r="B22" s="11" t="s">
        <v>9</v>
      </c>
      <c r="C22" s="4"/>
      <c r="D22" s="42">
        <v>0</v>
      </c>
      <c r="E22" s="42">
        <v>0</v>
      </c>
      <c r="F22" s="43">
        <f t="shared" si="4"/>
        <v>0</v>
      </c>
      <c r="H22" s="56"/>
      <c r="I22" s="56">
        <v>0</v>
      </c>
      <c r="J22" s="57">
        <f t="shared" si="5"/>
        <v>0</v>
      </c>
      <c r="L22" s="56">
        <f t="shared" si="6"/>
        <v>0</v>
      </c>
      <c r="M22" s="45">
        <f t="shared" si="7"/>
        <v>0</v>
      </c>
      <c r="N22" s="57"/>
    </row>
    <row r="23" spans="1:14" x14ac:dyDescent="0.25">
      <c r="A23" s="23">
        <v>4</v>
      </c>
      <c r="B23" s="11" t="s">
        <v>10</v>
      </c>
      <c r="C23" s="5"/>
      <c r="D23" s="42">
        <v>0</v>
      </c>
      <c r="E23" s="42">
        <v>0</v>
      </c>
      <c r="F23" s="43">
        <f t="shared" si="4"/>
        <v>0</v>
      </c>
      <c r="H23" s="56"/>
      <c r="I23" s="56">
        <v>0</v>
      </c>
      <c r="J23" s="57">
        <f t="shared" si="5"/>
        <v>0</v>
      </c>
      <c r="L23" s="56">
        <f t="shared" si="6"/>
        <v>0</v>
      </c>
      <c r="M23" s="45">
        <f t="shared" si="7"/>
        <v>0</v>
      </c>
      <c r="N23" s="57"/>
    </row>
    <row r="24" spans="1:14" x14ac:dyDescent="0.25">
      <c r="A24" s="23">
        <v>5</v>
      </c>
      <c r="B24" s="12" t="s">
        <v>11</v>
      </c>
      <c r="C24" s="7"/>
      <c r="D24" s="42">
        <v>0</v>
      </c>
      <c r="E24" s="42">
        <v>0</v>
      </c>
      <c r="F24" s="43">
        <f t="shared" si="4"/>
        <v>0</v>
      </c>
      <c r="H24" s="56"/>
      <c r="I24" s="56">
        <v>0</v>
      </c>
      <c r="J24" s="57">
        <f t="shared" si="5"/>
        <v>0</v>
      </c>
      <c r="L24" s="56">
        <f t="shared" si="6"/>
        <v>0</v>
      </c>
      <c r="M24" s="45">
        <f t="shared" si="7"/>
        <v>0</v>
      </c>
      <c r="N24" s="57"/>
    </row>
    <row r="25" spans="1:14" x14ac:dyDescent="0.25">
      <c r="A25" s="23">
        <v>6</v>
      </c>
      <c r="B25" s="12" t="s">
        <v>12</v>
      </c>
      <c r="C25" s="7"/>
      <c r="D25" s="42">
        <v>0</v>
      </c>
      <c r="E25" s="42">
        <v>0</v>
      </c>
      <c r="F25" s="43">
        <f t="shared" si="4"/>
        <v>0</v>
      </c>
      <c r="H25" s="56"/>
      <c r="I25" s="56">
        <v>0</v>
      </c>
      <c r="J25" s="57">
        <f t="shared" si="5"/>
        <v>0</v>
      </c>
      <c r="L25" s="56">
        <f t="shared" si="6"/>
        <v>0</v>
      </c>
      <c r="M25" s="45">
        <f t="shared" si="7"/>
        <v>0</v>
      </c>
      <c r="N25" s="57"/>
    </row>
    <row r="26" spans="1:14" x14ac:dyDescent="0.25">
      <c r="A26" s="23">
        <v>7</v>
      </c>
      <c r="B26" s="12" t="s">
        <v>13</v>
      </c>
      <c r="C26" s="8"/>
      <c r="D26" s="42">
        <v>0</v>
      </c>
      <c r="E26" s="42">
        <v>0</v>
      </c>
      <c r="F26" s="43">
        <f t="shared" si="4"/>
        <v>0</v>
      </c>
      <c r="H26" s="56"/>
      <c r="I26" s="56">
        <v>0</v>
      </c>
      <c r="J26" s="57">
        <f t="shared" si="5"/>
        <v>0</v>
      </c>
      <c r="L26" s="56">
        <f t="shared" si="6"/>
        <v>0</v>
      </c>
      <c r="M26" s="45">
        <f t="shared" si="7"/>
        <v>0</v>
      </c>
      <c r="N26" s="57"/>
    </row>
    <row r="27" spans="1:14" x14ac:dyDescent="0.25">
      <c r="A27" s="23">
        <v>8</v>
      </c>
      <c r="B27" s="12" t="s">
        <v>14</v>
      </c>
      <c r="C27" s="7"/>
      <c r="D27" s="42">
        <v>0</v>
      </c>
      <c r="E27" s="42">
        <v>0</v>
      </c>
      <c r="F27" s="43">
        <f t="shared" si="4"/>
        <v>0</v>
      </c>
      <c r="H27" s="56"/>
      <c r="I27" s="56">
        <v>0</v>
      </c>
      <c r="J27" s="57">
        <f t="shared" si="5"/>
        <v>0</v>
      </c>
      <c r="L27" s="56">
        <f t="shared" si="6"/>
        <v>0</v>
      </c>
      <c r="M27" s="45">
        <f t="shared" si="7"/>
        <v>0</v>
      </c>
      <c r="N27" s="57"/>
    </row>
    <row r="28" spans="1:14" ht="30" customHeight="1" x14ac:dyDescent="0.25">
      <c r="A28" s="106" t="s">
        <v>41</v>
      </c>
      <c r="B28" s="107"/>
      <c r="C28" s="7"/>
      <c r="D28" s="36"/>
      <c r="E28" s="36"/>
      <c r="F28" s="36"/>
      <c r="H28" s="36"/>
      <c r="I28" s="36"/>
      <c r="J28" s="36"/>
      <c r="L28" s="36"/>
      <c r="M28" s="13"/>
      <c r="N28" s="58"/>
    </row>
    <row r="29" spans="1:14" s="16" customFormat="1" x14ac:dyDescent="0.25">
      <c r="A29" s="101" t="s">
        <v>42</v>
      </c>
      <c r="B29" s="102"/>
      <c r="C29" s="9"/>
      <c r="D29" s="40"/>
      <c r="E29" s="40"/>
      <c r="F29" s="40"/>
      <c r="H29" s="40"/>
      <c r="I29" s="40"/>
      <c r="J29" s="40"/>
      <c r="L29" s="40"/>
      <c r="M29" s="26"/>
      <c r="N29" s="59"/>
    </row>
    <row r="30" spans="1:14" x14ac:dyDescent="0.25">
      <c r="A30" s="23">
        <v>1</v>
      </c>
      <c r="B30" s="11" t="s">
        <v>15</v>
      </c>
      <c r="C30" s="4"/>
      <c r="D30" s="42">
        <v>0</v>
      </c>
      <c r="E30" s="42">
        <v>7580000</v>
      </c>
      <c r="F30" s="43">
        <f t="shared" si="4"/>
        <v>7580000</v>
      </c>
      <c r="H30" s="56">
        <v>7580000</v>
      </c>
      <c r="I30" s="46">
        <v>0</v>
      </c>
      <c r="J30" s="57">
        <f t="shared" si="5"/>
        <v>7580000</v>
      </c>
      <c r="L30" s="56">
        <f t="shared" si="6"/>
        <v>-7580000</v>
      </c>
      <c r="M30" s="45">
        <f t="shared" si="7"/>
        <v>0</v>
      </c>
      <c r="N30" s="57"/>
    </row>
    <row r="31" spans="1:14" x14ac:dyDescent="0.25">
      <c r="A31" s="23">
        <v>2</v>
      </c>
      <c r="B31" s="11" t="s">
        <v>16</v>
      </c>
      <c r="C31" s="5"/>
      <c r="D31" s="41">
        <v>1554000</v>
      </c>
      <c r="E31" s="42">
        <v>2986600</v>
      </c>
      <c r="F31" s="43">
        <f t="shared" si="4"/>
        <v>4540600</v>
      </c>
      <c r="H31" s="56">
        <v>4540600</v>
      </c>
      <c r="I31" s="46">
        <v>0</v>
      </c>
      <c r="J31" s="57">
        <f t="shared" si="5"/>
        <v>4540600</v>
      </c>
      <c r="L31" s="56">
        <f t="shared" si="6"/>
        <v>-2986600</v>
      </c>
      <c r="M31" s="45">
        <f t="shared" si="7"/>
        <v>0</v>
      </c>
      <c r="N31" s="57"/>
    </row>
    <row r="32" spans="1:14" x14ac:dyDescent="0.25">
      <c r="A32" s="23">
        <v>3</v>
      </c>
      <c r="B32" s="11" t="s">
        <v>17</v>
      </c>
      <c r="C32" s="5"/>
      <c r="D32" s="42">
        <v>0</v>
      </c>
      <c r="E32" s="42">
        <v>3000</v>
      </c>
      <c r="F32" s="43">
        <f t="shared" si="4"/>
        <v>3000</v>
      </c>
      <c r="H32" s="56">
        <v>3000</v>
      </c>
      <c r="I32" s="46">
        <v>0</v>
      </c>
      <c r="J32" s="57">
        <f t="shared" si="5"/>
        <v>3000</v>
      </c>
      <c r="L32" s="56">
        <f t="shared" si="6"/>
        <v>-3000</v>
      </c>
      <c r="M32" s="45">
        <f t="shared" si="7"/>
        <v>0</v>
      </c>
      <c r="N32" s="57"/>
    </row>
    <row r="33" spans="1:14" s="16" customFormat="1" x14ac:dyDescent="0.25">
      <c r="A33" s="101" t="s">
        <v>43</v>
      </c>
      <c r="B33" s="102"/>
      <c r="C33" s="9"/>
      <c r="D33" s="40"/>
      <c r="E33" s="40"/>
      <c r="F33" s="40"/>
      <c r="H33" s="40"/>
      <c r="I33" s="40"/>
      <c r="J33" s="40"/>
      <c r="L33" s="40"/>
      <c r="M33" s="26"/>
      <c r="N33" s="59"/>
    </row>
    <row r="34" spans="1:14" x14ac:dyDescent="0.25">
      <c r="A34" s="23">
        <v>1</v>
      </c>
      <c r="B34" s="12" t="s">
        <v>18</v>
      </c>
      <c r="C34" s="8"/>
      <c r="D34" s="42">
        <v>0</v>
      </c>
      <c r="E34" s="42">
        <v>0</v>
      </c>
      <c r="F34" s="43">
        <f t="shared" si="4"/>
        <v>0</v>
      </c>
      <c r="H34" s="56"/>
      <c r="I34" s="46"/>
      <c r="J34" s="57">
        <f t="shared" si="5"/>
        <v>0</v>
      </c>
      <c r="L34" s="56">
        <f t="shared" si="6"/>
        <v>0</v>
      </c>
      <c r="M34" s="45">
        <f t="shared" si="7"/>
        <v>0</v>
      </c>
      <c r="N34" s="57"/>
    </row>
    <row r="35" spans="1:14" s="16" customFormat="1" x14ac:dyDescent="0.25">
      <c r="A35" s="101" t="s">
        <v>19</v>
      </c>
      <c r="B35" s="102"/>
      <c r="C35" s="9"/>
      <c r="D35" s="40"/>
      <c r="E35" s="40"/>
      <c r="F35" s="40"/>
      <c r="H35" s="40"/>
      <c r="I35" s="40"/>
      <c r="J35" s="40"/>
      <c r="L35" s="40"/>
      <c r="M35" s="26"/>
      <c r="N35" s="59"/>
    </row>
    <row r="36" spans="1:14" x14ac:dyDescent="0.25">
      <c r="A36" s="23">
        <v>1</v>
      </c>
      <c r="B36" s="11" t="s">
        <v>20</v>
      </c>
      <c r="C36" s="5"/>
      <c r="D36" s="41">
        <v>5811750</v>
      </c>
      <c r="E36" s="42">
        <v>2603250</v>
      </c>
      <c r="F36" s="43">
        <f t="shared" si="4"/>
        <v>8415000</v>
      </c>
      <c r="H36" s="56">
        <v>8415000</v>
      </c>
      <c r="I36" s="46">
        <v>0</v>
      </c>
      <c r="J36" s="57">
        <f t="shared" si="5"/>
        <v>8415000</v>
      </c>
      <c r="L36" s="56">
        <f t="shared" si="6"/>
        <v>-2603250</v>
      </c>
      <c r="M36" s="45">
        <f t="shared" si="7"/>
        <v>0</v>
      </c>
      <c r="N36" s="57"/>
    </row>
    <row r="37" spans="1:14" x14ac:dyDescent="0.25">
      <c r="A37" s="23">
        <v>2</v>
      </c>
      <c r="B37" s="11" t="s">
        <v>21</v>
      </c>
      <c r="C37" s="5"/>
      <c r="D37" s="42">
        <v>0</v>
      </c>
      <c r="E37" s="42">
        <v>0</v>
      </c>
      <c r="F37" s="43">
        <f t="shared" si="4"/>
        <v>0</v>
      </c>
      <c r="H37" s="56"/>
      <c r="I37" s="46">
        <v>0</v>
      </c>
      <c r="J37" s="57">
        <f t="shared" si="5"/>
        <v>0</v>
      </c>
      <c r="L37" s="56">
        <f t="shared" si="6"/>
        <v>0</v>
      </c>
      <c r="M37" s="45">
        <f t="shared" si="7"/>
        <v>0</v>
      </c>
      <c r="N37" s="57"/>
    </row>
    <row r="38" spans="1:14" ht="15.6" x14ac:dyDescent="0.25">
      <c r="A38" s="106" t="s">
        <v>55</v>
      </c>
      <c r="B38" s="107"/>
      <c r="C38" s="7"/>
      <c r="D38" s="36"/>
      <c r="E38" s="36"/>
      <c r="F38" s="36"/>
      <c r="H38" s="36"/>
      <c r="I38" s="36"/>
      <c r="J38" s="36"/>
      <c r="L38" s="36"/>
      <c r="M38" s="13"/>
      <c r="N38" s="58"/>
    </row>
    <row r="39" spans="1:14" s="16" customFormat="1" x14ac:dyDescent="0.25">
      <c r="A39" s="101" t="s">
        <v>44</v>
      </c>
      <c r="B39" s="102"/>
      <c r="C39" s="9"/>
      <c r="D39" s="40"/>
      <c r="E39" s="40"/>
      <c r="F39" s="40"/>
      <c r="H39" s="40"/>
      <c r="I39" s="40"/>
      <c r="J39" s="40"/>
      <c r="L39" s="40"/>
      <c r="M39" s="26"/>
      <c r="N39" s="59"/>
    </row>
    <row r="40" spans="1:14" x14ac:dyDescent="0.25">
      <c r="A40" s="23">
        <v>1</v>
      </c>
      <c r="B40" s="11" t="s">
        <v>22</v>
      </c>
      <c r="C40" s="5"/>
      <c r="D40" s="41">
        <v>127889000</v>
      </c>
      <c r="E40" s="42">
        <v>24270000</v>
      </c>
      <c r="F40" s="43">
        <f t="shared" si="4"/>
        <v>152159000</v>
      </c>
      <c r="H40" s="56">
        <v>152159000</v>
      </c>
      <c r="I40" s="46">
        <v>0</v>
      </c>
      <c r="J40" s="57">
        <f t="shared" si="5"/>
        <v>152159000</v>
      </c>
      <c r="L40" s="56">
        <f t="shared" si="6"/>
        <v>-24270000</v>
      </c>
      <c r="M40" s="45">
        <f t="shared" si="7"/>
        <v>0</v>
      </c>
      <c r="N40" s="57"/>
    </row>
    <row r="41" spans="1:14" x14ac:dyDescent="0.25">
      <c r="A41" s="23">
        <v>2</v>
      </c>
      <c r="B41" s="11" t="s">
        <v>18</v>
      </c>
      <c r="C41" s="5"/>
      <c r="D41" s="42">
        <v>0</v>
      </c>
      <c r="E41" s="42">
        <v>0</v>
      </c>
      <c r="F41" s="43">
        <f t="shared" si="4"/>
        <v>0</v>
      </c>
      <c r="H41" s="56"/>
      <c r="I41" s="46"/>
      <c r="J41" s="57">
        <f t="shared" si="5"/>
        <v>0</v>
      </c>
      <c r="L41" s="56">
        <f t="shared" si="6"/>
        <v>0</v>
      </c>
      <c r="M41" s="45">
        <f t="shared" si="7"/>
        <v>0</v>
      </c>
      <c r="N41" s="57"/>
    </row>
    <row r="42" spans="1:14" x14ac:dyDescent="0.25">
      <c r="A42" s="23">
        <v>3</v>
      </c>
      <c r="B42" s="11" t="s">
        <v>23</v>
      </c>
      <c r="C42" s="5"/>
      <c r="D42" s="42">
        <v>0</v>
      </c>
      <c r="E42" s="42">
        <v>0</v>
      </c>
      <c r="F42" s="43">
        <f t="shared" si="4"/>
        <v>0</v>
      </c>
      <c r="H42" s="56"/>
      <c r="I42" s="46"/>
      <c r="J42" s="57">
        <f t="shared" si="5"/>
        <v>0</v>
      </c>
      <c r="L42" s="56">
        <f t="shared" si="6"/>
        <v>0</v>
      </c>
      <c r="M42" s="45">
        <f t="shared" si="7"/>
        <v>0</v>
      </c>
      <c r="N42" s="57"/>
    </row>
    <row r="43" spans="1:14" x14ac:dyDescent="0.25">
      <c r="A43" s="23">
        <v>4</v>
      </c>
      <c r="B43" s="11" t="s">
        <v>24</v>
      </c>
      <c r="C43" s="5"/>
      <c r="D43" s="42">
        <v>0</v>
      </c>
      <c r="E43" s="42">
        <v>0</v>
      </c>
      <c r="F43" s="43">
        <f t="shared" si="4"/>
        <v>0</v>
      </c>
      <c r="H43" s="56"/>
      <c r="I43" s="46"/>
      <c r="J43" s="57">
        <f t="shared" si="5"/>
        <v>0</v>
      </c>
      <c r="L43" s="56">
        <f t="shared" si="6"/>
        <v>0</v>
      </c>
      <c r="M43" s="45">
        <f t="shared" si="7"/>
        <v>0</v>
      </c>
      <c r="N43" s="57"/>
    </row>
    <row r="44" spans="1:14" x14ac:dyDescent="0.25">
      <c r="A44" s="23">
        <v>5</v>
      </c>
      <c r="B44" s="11" t="s">
        <v>25</v>
      </c>
      <c r="C44" s="5"/>
      <c r="D44" s="42">
        <v>0</v>
      </c>
      <c r="E44" s="42">
        <v>0</v>
      </c>
      <c r="F44" s="43">
        <f t="shared" si="4"/>
        <v>0</v>
      </c>
      <c r="H44" s="56"/>
      <c r="I44" s="46"/>
      <c r="J44" s="57">
        <f t="shared" si="5"/>
        <v>0</v>
      </c>
      <c r="L44" s="56">
        <f t="shared" si="6"/>
        <v>0</v>
      </c>
      <c r="M44" s="45">
        <f t="shared" si="7"/>
        <v>0</v>
      </c>
      <c r="N44" s="57"/>
    </row>
    <row r="45" spans="1:14" x14ac:dyDescent="0.25">
      <c r="A45" s="23">
        <v>6</v>
      </c>
      <c r="B45" s="11" t="s">
        <v>26</v>
      </c>
      <c r="C45" s="5"/>
      <c r="D45" s="42">
        <v>0</v>
      </c>
      <c r="E45" s="42">
        <v>0</v>
      </c>
      <c r="F45" s="43">
        <f t="shared" si="4"/>
        <v>0</v>
      </c>
      <c r="H45" s="56"/>
      <c r="I45" s="46"/>
      <c r="J45" s="57">
        <f t="shared" si="5"/>
        <v>0</v>
      </c>
      <c r="L45" s="56">
        <f t="shared" si="6"/>
        <v>0</v>
      </c>
      <c r="M45" s="45">
        <f t="shared" si="7"/>
        <v>0</v>
      </c>
      <c r="N45" s="57"/>
    </row>
    <row r="46" spans="1:14" s="16" customFormat="1" x14ac:dyDescent="0.25">
      <c r="A46" s="101" t="s">
        <v>59</v>
      </c>
      <c r="B46" s="102"/>
      <c r="C46" s="9"/>
      <c r="D46" s="40"/>
      <c r="E46" s="40"/>
      <c r="F46" s="40"/>
      <c r="H46" s="40"/>
      <c r="I46" s="40"/>
      <c r="J46" s="40"/>
      <c r="L46" s="40"/>
      <c r="M46" s="40"/>
      <c r="N46" s="59"/>
    </row>
    <row r="47" spans="1:14" x14ac:dyDescent="0.25">
      <c r="A47" s="23">
        <v>1</v>
      </c>
      <c r="B47" s="11" t="s">
        <v>18</v>
      </c>
      <c r="C47" s="5"/>
      <c r="D47" s="42">
        <v>0</v>
      </c>
      <c r="E47" s="42">
        <v>0</v>
      </c>
      <c r="F47" s="43">
        <f t="shared" si="4"/>
        <v>0</v>
      </c>
      <c r="H47" s="56"/>
      <c r="I47" s="46"/>
      <c r="J47" s="57">
        <f t="shared" si="5"/>
        <v>0</v>
      </c>
      <c r="L47" s="56">
        <f t="shared" si="6"/>
        <v>0</v>
      </c>
      <c r="M47" s="45">
        <f t="shared" si="7"/>
        <v>0</v>
      </c>
      <c r="N47" s="57"/>
    </row>
    <row r="48" spans="1:14" x14ac:dyDescent="0.25">
      <c r="A48" s="23">
        <v>2</v>
      </c>
      <c r="B48" s="11" t="s">
        <v>27</v>
      </c>
      <c r="C48" s="5"/>
      <c r="D48" s="42">
        <v>0</v>
      </c>
      <c r="E48" s="42">
        <v>0</v>
      </c>
      <c r="F48" s="43">
        <f t="shared" si="4"/>
        <v>0</v>
      </c>
      <c r="H48" s="56"/>
      <c r="I48" s="46"/>
      <c r="J48" s="57">
        <f t="shared" si="5"/>
        <v>0</v>
      </c>
      <c r="L48" s="56">
        <f t="shared" si="6"/>
        <v>0</v>
      </c>
      <c r="M48" s="45">
        <f t="shared" si="7"/>
        <v>0</v>
      </c>
      <c r="N48" s="57"/>
    </row>
    <row r="49" spans="1:14" s="25" customFormat="1" ht="31.5" customHeight="1" x14ac:dyDescent="0.25">
      <c r="A49" s="112" t="s">
        <v>47</v>
      </c>
      <c r="B49" s="113"/>
      <c r="C49" s="24"/>
      <c r="D49" s="44">
        <f>SUM(D50:D56)</f>
        <v>44705291</v>
      </c>
      <c r="E49" s="44">
        <f t="shared" ref="E49:M49" si="8">SUM(E50:E56)</f>
        <v>0</v>
      </c>
      <c r="F49" s="44">
        <f t="shared" si="8"/>
        <v>44705291</v>
      </c>
      <c r="G49" s="25">
        <f t="shared" si="8"/>
        <v>0</v>
      </c>
      <c r="H49" s="44">
        <f t="shared" si="8"/>
        <v>0</v>
      </c>
      <c r="I49" s="44">
        <f t="shared" si="8"/>
        <v>0</v>
      </c>
      <c r="J49" s="44">
        <f t="shared" si="8"/>
        <v>0</v>
      </c>
      <c r="K49" s="25">
        <f t="shared" si="8"/>
        <v>0</v>
      </c>
      <c r="L49" s="44">
        <f t="shared" si="8"/>
        <v>44705291</v>
      </c>
      <c r="M49" s="44">
        <f t="shared" si="8"/>
        <v>44705291</v>
      </c>
      <c r="N49" s="35"/>
    </row>
    <row r="50" spans="1:14" x14ac:dyDescent="0.25">
      <c r="A50" s="101" t="s">
        <v>48</v>
      </c>
      <c r="B50" s="102"/>
      <c r="C50" s="9"/>
      <c r="D50" s="40"/>
      <c r="E50" s="40"/>
      <c r="F50" s="40"/>
      <c r="G50" s="16"/>
      <c r="H50" s="40"/>
      <c r="I50" s="40"/>
      <c r="J50" s="40"/>
      <c r="K50" s="16"/>
      <c r="L50" s="40"/>
      <c r="M50" s="40"/>
      <c r="N50" s="59"/>
    </row>
    <row r="51" spans="1:14" x14ac:dyDescent="0.25">
      <c r="A51" s="23">
        <v>1</v>
      </c>
      <c r="B51" s="11" t="s">
        <v>49</v>
      </c>
      <c r="C51" s="5"/>
      <c r="D51" s="42">
        <v>0</v>
      </c>
      <c r="E51" s="42">
        <v>0</v>
      </c>
      <c r="F51" s="43">
        <f t="shared" ref="F51:F56" si="9">D51+E51</f>
        <v>0</v>
      </c>
      <c r="H51" s="42">
        <v>0</v>
      </c>
      <c r="I51" s="42">
        <v>0</v>
      </c>
      <c r="J51" s="57">
        <f t="shared" ref="J51:J56" si="10">H51+I51</f>
        <v>0</v>
      </c>
      <c r="L51" s="56">
        <f t="shared" ref="L51" si="11">D51-H51</f>
        <v>0</v>
      </c>
      <c r="M51" s="45">
        <f t="shared" ref="M51" si="12">F51-J51</f>
        <v>0</v>
      </c>
      <c r="N51" s="57"/>
    </row>
    <row r="52" spans="1:14" x14ac:dyDescent="0.25">
      <c r="A52" s="101" t="s">
        <v>50</v>
      </c>
      <c r="B52" s="102"/>
      <c r="C52" s="5"/>
      <c r="D52" s="40"/>
      <c r="E52" s="40"/>
      <c r="F52" s="40"/>
      <c r="G52" s="16"/>
      <c r="H52" s="40"/>
      <c r="I52" s="40"/>
      <c r="J52" s="40"/>
      <c r="K52" s="16"/>
      <c r="L52" s="40"/>
      <c r="M52" s="40"/>
      <c r="N52" s="59"/>
    </row>
    <row r="53" spans="1:14" x14ac:dyDescent="0.25">
      <c r="A53" s="23">
        <v>1</v>
      </c>
      <c r="B53" s="11" t="s">
        <v>51</v>
      </c>
      <c r="C53" s="5"/>
      <c r="D53" s="42">
        <v>0</v>
      </c>
      <c r="E53" s="42">
        <v>0</v>
      </c>
      <c r="F53" s="43">
        <f t="shared" si="9"/>
        <v>0</v>
      </c>
      <c r="H53" s="42">
        <v>0</v>
      </c>
      <c r="I53" s="42">
        <v>0</v>
      </c>
      <c r="J53" s="57">
        <f t="shared" si="10"/>
        <v>0</v>
      </c>
      <c r="L53" s="56">
        <f t="shared" ref="L53" si="13">D53-H53</f>
        <v>0</v>
      </c>
      <c r="M53" s="45">
        <f t="shared" ref="M53" si="14">F53-J53</f>
        <v>0</v>
      </c>
      <c r="N53" s="57"/>
    </row>
    <row r="54" spans="1:14" x14ac:dyDescent="0.25">
      <c r="A54" s="101" t="s">
        <v>54</v>
      </c>
      <c r="B54" s="102"/>
      <c r="C54" s="5"/>
      <c r="D54" s="40"/>
      <c r="E54" s="40"/>
      <c r="F54" s="40"/>
      <c r="G54" s="16"/>
      <c r="H54" s="40"/>
      <c r="I54" s="40"/>
      <c r="J54" s="40"/>
      <c r="K54" s="16"/>
      <c r="L54" s="40"/>
      <c r="M54" s="40"/>
      <c r="N54" s="59"/>
    </row>
    <row r="55" spans="1:14" x14ac:dyDescent="0.25">
      <c r="A55" s="23">
        <v>1</v>
      </c>
      <c r="B55" s="11" t="s">
        <v>52</v>
      </c>
      <c r="C55" s="5"/>
      <c r="D55" s="42">
        <v>0</v>
      </c>
      <c r="E55" s="42">
        <v>0</v>
      </c>
      <c r="F55" s="43">
        <f t="shared" si="9"/>
        <v>0</v>
      </c>
      <c r="H55" s="42">
        <v>0</v>
      </c>
      <c r="I55" s="42">
        <v>0</v>
      </c>
      <c r="J55" s="57">
        <f t="shared" si="10"/>
        <v>0</v>
      </c>
      <c r="L55" s="56">
        <f t="shared" ref="L55:L56" si="15">D55-H55</f>
        <v>0</v>
      </c>
      <c r="M55" s="45">
        <f t="shared" ref="M55:M56" si="16">F55-J55</f>
        <v>0</v>
      </c>
      <c r="N55" s="57"/>
    </row>
    <row r="56" spans="1:14" x14ac:dyDescent="0.25">
      <c r="A56" s="23">
        <v>2</v>
      </c>
      <c r="B56" s="11" t="s">
        <v>53</v>
      </c>
      <c r="C56" s="5"/>
      <c r="D56" s="41">
        <v>44705291</v>
      </c>
      <c r="E56" s="42">
        <v>0</v>
      </c>
      <c r="F56" s="43">
        <f t="shared" si="9"/>
        <v>44705291</v>
      </c>
      <c r="H56" s="42">
        <v>0</v>
      </c>
      <c r="I56" s="42">
        <v>0</v>
      </c>
      <c r="J56" s="57">
        <f t="shared" si="10"/>
        <v>0</v>
      </c>
      <c r="L56" s="56">
        <f t="shared" si="15"/>
        <v>44705291</v>
      </c>
      <c r="M56" s="45">
        <f t="shared" si="16"/>
        <v>44705291</v>
      </c>
      <c r="N56" s="57"/>
    </row>
  </sheetData>
  <mergeCells count="24">
    <mergeCell ref="L5:L6"/>
    <mergeCell ref="M5:M6"/>
    <mergeCell ref="N5:N7"/>
    <mergeCell ref="A33:B33"/>
    <mergeCell ref="A35:B35"/>
    <mergeCell ref="A19:B19"/>
    <mergeCell ref="A28:B28"/>
    <mergeCell ref="A29:B29"/>
    <mergeCell ref="A38:B38"/>
    <mergeCell ref="D5:F5"/>
    <mergeCell ref="H5:J5"/>
    <mergeCell ref="A52:B52"/>
    <mergeCell ref="A54:B54"/>
    <mergeCell ref="A6:A7"/>
    <mergeCell ref="B6:B7"/>
    <mergeCell ref="A46:B46"/>
    <mergeCell ref="A49:B49"/>
    <mergeCell ref="A50:B50"/>
    <mergeCell ref="A39:B39"/>
    <mergeCell ref="A8:B8"/>
    <mergeCell ref="A9:B9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C(1)</vt:lpstr>
      <vt:lpstr>C(2)</vt:lpstr>
      <vt:lpstr>C (3)</vt:lpstr>
      <vt:lpstr>C (4)</vt:lpstr>
      <vt:lpstr>C (5)</vt:lpstr>
      <vt:lpstr>C (6)</vt:lpstr>
      <vt:lpstr>C (7)</vt:lpstr>
      <vt:lpstr>C (8)</vt:lpstr>
      <vt:lpstr>C (9)</vt:lpstr>
      <vt:lpstr>C (10)</vt:lpstr>
      <vt:lpstr>C (11)</vt:lpstr>
      <vt:lpstr>C (12)</vt:lpstr>
      <vt:lpstr>C (13)</vt:lpstr>
      <vt:lpstr>C (14)</vt:lpstr>
      <vt:lpstr>C (15)</vt:lpstr>
      <vt:lpstr>C (16)</vt:lpstr>
      <vt:lpstr>C (17)</vt:lpstr>
      <vt:lpstr>C (18)</vt:lpstr>
      <vt:lpstr>C (19)</vt:lpstr>
      <vt:lpstr>C (20)</vt:lpstr>
      <vt:lpstr>C (21)</vt:lpstr>
      <vt:lpstr>C (22)</vt:lpstr>
      <vt:lpstr>C (23)</vt:lpstr>
      <vt:lpstr>C (24)</vt:lpstr>
      <vt:lpstr>C (25)</vt:lpstr>
      <vt:lpstr>C (26)</vt:lpstr>
      <vt:lpstr>C (27)</vt:lpstr>
      <vt:lpstr>C (28)</vt:lpstr>
      <vt:lpstr>C (29)</vt:lpstr>
      <vt:lpstr>C (30)</vt:lpstr>
      <vt:lpstr>C (31)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Aye Thagyan</dc:creator>
  <cp:lastModifiedBy>Su Myat Tin Aung</cp:lastModifiedBy>
  <dcterms:created xsi:type="dcterms:W3CDTF">2015-11-18T11:08:58Z</dcterms:created>
  <dcterms:modified xsi:type="dcterms:W3CDTF">2019-05-01T08:22:59Z</dcterms:modified>
</cp:coreProperties>
</file>