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80" yWindow="225" windowWidth="19740" windowHeight="9150" firstSheet="2" activeTab="2"/>
  </bookViews>
  <sheets>
    <sheet name="SR_Total" sheetId="1" state="hidden" r:id="rId1"/>
    <sheet name="Tsp_Total" sheetId="4" state="hidden" r:id="rId2"/>
    <sheet name="SR_Jul_Aug" sheetId="5" r:id="rId3"/>
    <sheet name="Tsp_Jul_Aug" sheetId="3" r:id="rId4"/>
    <sheet name="SR_Jun" sheetId="6" r:id="rId5"/>
    <sheet name="Tsp_Jun" sheetId="7" r:id="rId6"/>
    <sheet name="Sheet2 (2)" sheetId="9" r:id="rId7"/>
    <sheet name="Checking" sheetId="8" state="hidden" r:id="rId8"/>
    <sheet name="Sheet2" sheetId="10" state="hidden" r:id="rId9"/>
    <sheet name="Sheet1" sheetId="11" r:id="rId10"/>
  </sheets>
  <externalReferences>
    <externalReference r:id="rId11"/>
  </externalReferences>
  <definedNames>
    <definedName name="_xlnm._FilterDatabase" localSheetId="6" hidden="1">'Sheet2 (2)'!$F$2:$R$329</definedName>
    <definedName name="_xlnm._FilterDatabase" localSheetId="0" hidden="1">SR_Total!$A$4:$X$18</definedName>
    <definedName name="_xlnm._FilterDatabase" localSheetId="3" hidden="1">Tsp_Jul_Aug!$A$4:$AA$204</definedName>
    <definedName name="_xlnm._FilterDatabase" localSheetId="1" hidden="1">Tsp_Total!$A$3:$Q$139</definedName>
    <definedName name="Ayeyarwady">'Sheet2 (2)'!$C$2:$C$27</definedName>
    <definedName name="Bago">'Sheet2 (2)'!$C$28:$C$55</definedName>
    <definedName name="Chin">'Sheet2 (2)'!$C$56:$C$64</definedName>
    <definedName name="Kachin">'Sheet2 (2)'!$C$65:$C$82</definedName>
    <definedName name="Kayah">'Sheet2 (2)'!$C$83:$C$89</definedName>
    <definedName name="Kayin">'Sheet2 (2)'!$C$90:$C$96</definedName>
    <definedName name="Magway">'Sheet2 (2)'!$C$97:$C$121</definedName>
    <definedName name="Mandalay">'Sheet2 (2)'!$C$122:$C$149</definedName>
    <definedName name="Mon">'Sheet2 (2)'!$C$150:$C$159</definedName>
    <definedName name="_xlnm.Print_Area" localSheetId="3">Tsp_Jul_Aug!$A$1:$AA$197</definedName>
    <definedName name="_xlnm.Print_Area" localSheetId="1">Tsp_Total!$A$1:$P$132</definedName>
    <definedName name="_xlnm.Print_Titles" localSheetId="2">SR_Jul_Aug!$A:$A</definedName>
    <definedName name="_xlnm.Print_Titles" localSheetId="3">Tsp_Jul_Aug!$A:$B,Tsp_Jul_Aug!$3:$4</definedName>
    <definedName name="_xlnm.Print_Titles" localSheetId="1">Tsp_Total!$2:$3</definedName>
    <definedName name="Priority" localSheetId="6">'Sheet2 (2)'!#REF!</definedName>
    <definedName name="Priority" localSheetId="2">#REF!</definedName>
    <definedName name="Priority" localSheetId="4">#REF!</definedName>
    <definedName name="Priority" localSheetId="0">#REF!</definedName>
    <definedName name="Priority" localSheetId="3">#REF!</definedName>
    <definedName name="Priority" localSheetId="5">#REF!</definedName>
    <definedName name="Priority">#REF!</definedName>
    <definedName name="Rakhine">'Sheet2 (2)'!$C$160:$C$176</definedName>
    <definedName name="Sagaing">'Sheet2 (2)'!$C$177:$C$213</definedName>
    <definedName name="Shan">'Sheet2 (2)'!$C$214:$C$294</definedName>
    <definedName name="SR">'Sheet2 (2)'!$A$2:$A$15</definedName>
    <definedName name="Status" localSheetId="6">'Sheet2 (2)'!#REF!</definedName>
    <definedName name="Status" localSheetId="2">#REF!</definedName>
    <definedName name="Status" localSheetId="4">#REF!</definedName>
    <definedName name="Status" localSheetId="0">#REF!</definedName>
    <definedName name="Status" localSheetId="3">#REF!</definedName>
    <definedName name="Status" localSheetId="5">#REF!</definedName>
    <definedName name="Status">#REF!</definedName>
    <definedName name="Tanintharyi">'Sheet2 (2)'!$C$295:$C$304</definedName>
    <definedName name="Yangon">'Sheet2 (2)'!$C$305:$C$349</definedName>
  </definedNames>
  <calcPr calcId="144525"/>
</workbook>
</file>

<file path=xl/calcChain.xml><?xml version="1.0" encoding="utf-8"?>
<calcChain xmlns="http://schemas.openxmlformats.org/spreadsheetml/2006/main">
  <c r="C46" i="3" l="1"/>
  <c r="F46" i="3" s="1"/>
  <c r="C48" i="3"/>
  <c r="F48" i="3" s="1"/>
  <c r="C47" i="3"/>
  <c r="F47" i="3" s="1"/>
  <c r="C42" i="3"/>
  <c r="F42" i="3" s="1"/>
  <c r="C125" i="3"/>
  <c r="E125" i="3" s="1"/>
  <c r="C16" i="3"/>
  <c r="F16" i="3" s="1"/>
  <c r="C68" i="3"/>
  <c r="E68" i="3" s="1"/>
  <c r="L204" i="3"/>
  <c r="J17" i="5" s="1"/>
  <c r="C202" i="3"/>
  <c r="F202" i="3" s="1"/>
  <c r="C203" i="3"/>
  <c r="E203" i="3" s="1"/>
  <c r="C201" i="3"/>
  <c r="F201" i="3" s="1"/>
  <c r="C195" i="3"/>
  <c r="C196" i="3"/>
  <c r="F196" i="3" s="1"/>
  <c r="C197" i="3"/>
  <c r="C198" i="3"/>
  <c r="F198" i="3" s="1"/>
  <c r="F197" i="3"/>
  <c r="F199" i="3"/>
  <c r="E197" i="3"/>
  <c r="E198" i="3"/>
  <c r="E199" i="3"/>
  <c r="E46" i="3" l="1"/>
  <c r="E48" i="3"/>
  <c r="E42" i="3"/>
  <c r="E47" i="3"/>
  <c r="F125" i="3"/>
  <c r="E16" i="3"/>
  <c r="F68" i="3"/>
  <c r="E201" i="3"/>
  <c r="E202" i="3"/>
  <c r="F203" i="3"/>
  <c r="C164" i="3"/>
  <c r="F164" i="3" s="1"/>
  <c r="E164" i="3" l="1"/>
  <c r="G114" i="3"/>
  <c r="H114" i="3"/>
  <c r="J114" i="3"/>
  <c r="K114" i="3"/>
  <c r="L114" i="3"/>
  <c r="M114" i="3"/>
  <c r="N114" i="3"/>
  <c r="O114" i="3"/>
  <c r="P114" i="3"/>
  <c r="Q114" i="3"/>
  <c r="R114" i="3"/>
  <c r="S114" i="3"/>
  <c r="T114" i="3"/>
  <c r="U114" i="3"/>
  <c r="V114" i="3"/>
  <c r="W114" i="3"/>
  <c r="X114" i="3"/>
  <c r="Y114" i="3"/>
  <c r="G22" i="3"/>
  <c r="H22" i="3"/>
  <c r="J22" i="3"/>
  <c r="K22" i="3"/>
  <c r="L22" i="3"/>
  <c r="M22" i="3"/>
  <c r="N22" i="3"/>
  <c r="O22" i="3"/>
  <c r="P22" i="3"/>
  <c r="Q22" i="3"/>
  <c r="R22" i="3"/>
  <c r="S22" i="3"/>
  <c r="T22" i="3"/>
  <c r="U22" i="3"/>
  <c r="V22" i="3"/>
  <c r="W22" i="3"/>
  <c r="X22" i="3"/>
  <c r="Y22" i="3"/>
  <c r="O81" i="3"/>
  <c r="C66" i="3"/>
  <c r="F66" i="3" s="1"/>
  <c r="C65" i="3"/>
  <c r="E65" i="3" s="1"/>
  <c r="C64" i="3"/>
  <c r="F64" i="3" s="1"/>
  <c r="C61" i="3"/>
  <c r="C59" i="3"/>
  <c r="F59" i="3" s="1"/>
  <c r="C54" i="3"/>
  <c r="E54" i="3" s="1"/>
  <c r="E66" i="3" l="1"/>
  <c r="F65" i="3"/>
  <c r="E64" i="3"/>
  <c r="E59" i="3"/>
  <c r="F54" i="3"/>
  <c r="G122" i="3"/>
  <c r="H122" i="3"/>
  <c r="J122" i="3"/>
  <c r="K122" i="3"/>
  <c r="L122" i="3"/>
  <c r="M122" i="3"/>
  <c r="N122" i="3"/>
  <c r="O122" i="3"/>
  <c r="P122" i="3"/>
  <c r="Q122" i="3"/>
  <c r="R122" i="3"/>
  <c r="S122" i="3"/>
  <c r="T122" i="3"/>
  <c r="U122" i="3"/>
  <c r="V122" i="3"/>
  <c r="W122" i="3"/>
  <c r="X122" i="3"/>
  <c r="Y122" i="3"/>
  <c r="C120" i="3"/>
  <c r="F120" i="3" s="1"/>
  <c r="C121" i="3"/>
  <c r="F121" i="3" s="1"/>
  <c r="E121" i="3" l="1"/>
  <c r="E120" i="3"/>
  <c r="C119" i="3"/>
  <c r="F119" i="3" s="1"/>
  <c r="E119" i="3" l="1"/>
  <c r="H149" i="3"/>
  <c r="J149" i="3"/>
  <c r="K149" i="3"/>
  <c r="L149" i="3"/>
  <c r="M149" i="3"/>
  <c r="N149" i="3"/>
  <c r="O149" i="3"/>
  <c r="P149" i="3"/>
  <c r="Q149" i="3"/>
  <c r="R149" i="3"/>
  <c r="S149" i="3"/>
  <c r="T149" i="3"/>
  <c r="U149" i="3"/>
  <c r="V149" i="3"/>
  <c r="W149" i="3"/>
  <c r="X149" i="3"/>
  <c r="Y149" i="3"/>
  <c r="E6" i="5"/>
  <c r="C106" i="3"/>
  <c r="E106" i="3" s="1"/>
  <c r="C91" i="3"/>
  <c r="F91" i="3" s="1"/>
  <c r="C88" i="3"/>
  <c r="F88" i="3" s="1"/>
  <c r="C86" i="3"/>
  <c r="F86" i="3" s="1"/>
  <c r="C85" i="3"/>
  <c r="F85" i="3" s="1"/>
  <c r="F106" i="3" l="1"/>
  <c r="E91" i="3"/>
  <c r="E88" i="3"/>
  <c r="E86" i="3"/>
  <c r="E85" i="3"/>
  <c r="G149" i="3"/>
  <c r="C148" i="3"/>
  <c r="F148" i="3" s="1"/>
  <c r="H140" i="3"/>
  <c r="C118" i="3"/>
  <c r="E118" i="3" s="1"/>
  <c r="C104" i="3"/>
  <c r="F104" i="3" s="1"/>
  <c r="C111" i="3"/>
  <c r="F111" i="3" s="1"/>
  <c r="G81" i="3"/>
  <c r="H81" i="3"/>
  <c r="J81" i="3"/>
  <c r="K81" i="3"/>
  <c r="L81" i="3"/>
  <c r="M81" i="3"/>
  <c r="N81" i="3"/>
  <c r="P81" i="3"/>
  <c r="Q81" i="3"/>
  <c r="R81" i="3"/>
  <c r="S81" i="3"/>
  <c r="T81" i="3"/>
  <c r="U81" i="3"/>
  <c r="V81" i="3"/>
  <c r="W81" i="3"/>
  <c r="X81" i="3"/>
  <c r="Y81" i="3"/>
  <c r="C62" i="3"/>
  <c r="E62" i="3" s="1"/>
  <c r="G166" i="3"/>
  <c r="H166" i="3"/>
  <c r="J166" i="3"/>
  <c r="K166" i="3"/>
  <c r="L166" i="3"/>
  <c r="M166" i="3"/>
  <c r="N166" i="3"/>
  <c r="O166" i="3"/>
  <c r="P166" i="3"/>
  <c r="Q166" i="3"/>
  <c r="R166" i="3"/>
  <c r="S166" i="3"/>
  <c r="T166" i="3"/>
  <c r="U166" i="3"/>
  <c r="V166" i="3"/>
  <c r="W166" i="3"/>
  <c r="X166" i="3"/>
  <c r="Y166" i="3"/>
  <c r="C163" i="3"/>
  <c r="F163" i="3" s="1"/>
  <c r="C165" i="3"/>
  <c r="F165" i="3" s="1"/>
  <c r="G159" i="3"/>
  <c r="H159" i="3"/>
  <c r="J159" i="3"/>
  <c r="K159" i="3"/>
  <c r="L159" i="3"/>
  <c r="M159" i="3"/>
  <c r="N159" i="3"/>
  <c r="O159" i="3"/>
  <c r="P159" i="3"/>
  <c r="Q159" i="3"/>
  <c r="R159" i="3"/>
  <c r="S159" i="3"/>
  <c r="T159" i="3"/>
  <c r="U159" i="3"/>
  <c r="V159" i="3"/>
  <c r="W159" i="3"/>
  <c r="X159" i="3"/>
  <c r="Y159" i="3"/>
  <c r="G52" i="3"/>
  <c r="H52" i="3"/>
  <c r="J52" i="3"/>
  <c r="K52" i="3"/>
  <c r="L52" i="3"/>
  <c r="M52" i="3"/>
  <c r="N52" i="3"/>
  <c r="O52" i="3"/>
  <c r="P52" i="3"/>
  <c r="Q52" i="3"/>
  <c r="R52" i="3"/>
  <c r="S52" i="3"/>
  <c r="T52" i="3"/>
  <c r="U52" i="3"/>
  <c r="V52" i="3"/>
  <c r="W52" i="3"/>
  <c r="X52" i="3"/>
  <c r="Y52" i="3"/>
  <c r="E148" i="3" l="1"/>
  <c r="F118" i="3"/>
  <c r="E111" i="3"/>
  <c r="E104" i="3"/>
  <c r="F62" i="3"/>
  <c r="I62" i="3" s="1"/>
  <c r="E163" i="3"/>
  <c r="E165" i="3"/>
  <c r="O5" i="5"/>
  <c r="P5" i="5"/>
  <c r="Q5" i="5"/>
  <c r="R5" i="5"/>
  <c r="E15" i="5"/>
  <c r="H15" i="5"/>
  <c r="I15" i="5"/>
  <c r="J15" i="5"/>
  <c r="K15" i="5"/>
  <c r="L15" i="5"/>
  <c r="M15" i="5"/>
  <c r="N15" i="5"/>
  <c r="O15" i="5"/>
  <c r="P15" i="5"/>
  <c r="Q15" i="5"/>
  <c r="R15" i="5"/>
  <c r="S15" i="5"/>
  <c r="T15" i="5"/>
  <c r="U15" i="5"/>
  <c r="V15" i="5"/>
  <c r="W15" i="5"/>
  <c r="E11" i="5"/>
  <c r="F11" i="5"/>
  <c r="G11" i="5" s="1"/>
  <c r="H11" i="5"/>
  <c r="I11" i="5"/>
  <c r="J11" i="5"/>
  <c r="K11" i="5"/>
  <c r="L11" i="5"/>
  <c r="M11" i="5"/>
  <c r="N11" i="5"/>
  <c r="O11" i="5"/>
  <c r="P11" i="5"/>
  <c r="Q11" i="5"/>
  <c r="R11" i="5"/>
  <c r="S11" i="5"/>
  <c r="T11" i="5"/>
  <c r="U11" i="5"/>
  <c r="V11" i="5"/>
  <c r="W11" i="5"/>
  <c r="E13" i="5"/>
  <c r="H13" i="5"/>
  <c r="I13" i="5"/>
  <c r="J13" i="5"/>
  <c r="K13" i="5"/>
  <c r="L13" i="5"/>
  <c r="M13" i="5"/>
  <c r="N13" i="5"/>
  <c r="O13" i="5"/>
  <c r="P13" i="5"/>
  <c r="Q13" i="5"/>
  <c r="R13" i="5"/>
  <c r="S13" i="5"/>
  <c r="T13" i="5"/>
  <c r="U13" i="5"/>
  <c r="V13" i="5"/>
  <c r="W13" i="5"/>
  <c r="H6" i="5"/>
  <c r="I6" i="5"/>
  <c r="J6" i="5"/>
  <c r="K6" i="5"/>
  <c r="L6" i="5"/>
  <c r="M6" i="5"/>
  <c r="N6" i="5"/>
  <c r="O6" i="5"/>
  <c r="P6" i="5"/>
  <c r="Q6" i="5"/>
  <c r="R6" i="5"/>
  <c r="S6" i="5"/>
  <c r="T6" i="5"/>
  <c r="U6" i="5"/>
  <c r="V6" i="5"/>
  <c r="W6" i="5"/>
  <c r="F15" i="5" l="1"/>
  <c r="G15" i="5" s="1"/>
  <c r="F13" i="5"/>
  <c r="G13" i="5" s="1"/>
  <c r="F6" i="5"/>
  <c r="G6" i="5" s="1"/>
  <c r="D18" i="5" l="1"/>
  <c r="C18" i="5"/>
  <c r="E10" i="5"/>
  <c r="F10" i="5"/>
  <c r="G10" i="5" s="1"/>
  <c r="H10" i="5"/>
  <c r="I10" i="5"/>
  <c r="J10" i="5"/>
  <c r="K10" i="5"/>
  <c r="L10" i="5"/>
  <c r="M10" i="5"/>
  <c r="N10" i="5"/>
  <c r="O10" i="5"/>
  <c r="P10" i="5"/>
  <c r="Q10" i="5"/>
  <c r="R10" i="5"/>
  <c r="S10" i="5"/>
  <c r="T10" i="5"/>
  <c r="U10" i="5"/>
  <c r="V10" i="5"/>
  <c r="W10" i="5"/>
  <c r="X17" i="5"/>
  <c r="E5" i="5"/>
  <c r="H5" i="5"/>
  <c r="I5" i="5"/>
  <c r="J5" i="5"/>
  <c r="K5" i="5"/>
  <c r="L5" i="5"/>
  <c r="M5" i="5"/>
  <c r="N5" i="5"/>
  <c r="S5" i="5"/>
  <c r="T5" i="5"/>
  <c r="U5" i="5"/>
  <c r="V5" i="5"/>
  <c r="W5" i="5"/>
  <c r="G200" i="3"/>
  <c r="E16" i="5" s="1"/>
  <c r="H200" i="3"/>
  <c r="F16" i="5" s="1"/>
  <c r="G16" i="5" s="1"/>
  <c r="J200" i="3"/>
  <c r="H16" i="5" s="1"/>
  <c r="K200" i="3"/>
  <c r="I16" i="5" s="1"/>
  <c r="L200" i="3"/>
  <c r="J16" i="5" s="1"/>
  <c r="M200" i="3"/>
  <c r="K16" i="5" s="1"/>
  <c r="N200" i="3"/>
  <c r="L16" i="5" s="1"/>
  <c r="O200" i="3"/>
  <c r="M16" i="5" s="1"/>
  <c r="P200" i="3"/>
  <c r="N16" i="5" s="1"/>
  <c r="Q200" i="3"/>
  <c r="O16" i="5" s="1"/>
  <c r="R200" i="3"/>
  <c r="P16" i="5" s="1"/>
  <c r="S200" i="3"/>
  <c r="Q16" i="5" s="1"/>
  <c r="T200" i="3"/>
  <c r="R16" i="5" s="1"/>
  <c r="U200" i="3"/>
  <c r="S16" i="5" s="1"/>
  <c r="V200" i="3"/>
  <c r="T16" i="5" s="1"/>
  <c r="W200" i="3"/>
  <c r="U16" i="5" s="1"/>
  <c r="X200" i="3"/>
  <c r="V16" i="5" s="1"/>
  <c r="Y200" i="3"/>
  <c r="W16" i="5" s="1"/>
  <c r="C194" i="3"/>
  <c r="F194" i="3" s="1"/>
  <c r="C193" i="3"/>
  <c r="F193" i="3" s="1"/>
  <c r="C192" i="3"/>
  <c r="F192" i="3" s="1"/>
  <c r="E9" i="5"/>
  <c r="F9" i="5"/>
  <c r="G9" i="5" s="1"/>
  <c r="H9" i="5"/>
  <c r="I9" i="5"/>
  <c r="J9" i="5"/>
  <c r="K9" i="5"/>
  <c r="L9" i="5"/>
  <c r="M9" i="5"/>
  <c r="N9" i="5"/>
  <c r="O9" i="5"/>
  <c r="P9" i="5"/>
  <c r="Q9" i="5"/>
  <c r="R9" i="5"/>
  <c r="S9" i="5"/>
  <c r="T9" i="5"/>
  <c r="U9" i="5"/>
  <c r="V9" i="5"/>
  <c r="W9" i="5"/>
  <c r="C44" i="3"/>
  <c r="F44" i="3" s="1"/>
  <c r="C43" i="3"/>
  <c r="F43" i="3" s="1"/>
  <c r="E8" i="5"/>
  <c r="F8" i="5"/>
  <c r="G8" i="5" s="1"/>
  <c r="H8" i="5"/>
  <c r="I8" i="5"/>
  <c r="J8" i="5"/>
  <c r="K8" i="5"/>
  <c r="L8" i="5"/>
  <c r="M8" i="5"/>
  <c r="N8" i="5"/>
  <c r="O8" i="5"/>
  <c r="P8" i="5"/>
  <c r="Q8" i="5"/>
  <c r="R8" i="5"/>
  <c r="S8" i="5"/>
  <c r="T8" i="5"/>
  <c r="U8" i="5"/>
  <c r="V8" i="5"/>
  <c r="W8" i="5"/>
  <c r="F180" i="3"/>
  <c r="E180" i="3"/>
  <c r="F5" i="5" l="1"/>
  <c r="G5" i="5" s="1"/>
  <c r="E194" i="3"/>
  <c r="E193" i="3"/>
  <c r="E192" i="3"/>
  <c r="E44" i="3"/>
  <c r="E43" i="3"/>
  <c r="G27" i="3"/>
  <c r="E12" i="5" s="1"/>
  <c r="H27" i="3"/>
  <c r="F12" i="5" s="1"/>
  <c r="G12" i="5" s="1"/>
  <c r="J27" i="3"/>
  <c r="H12" i="5" s="1"/>
  <c r="K27" i="3"/>
  <c r="I12" i="5" s="1"/>
  <c r="L27" i="3"/>
  <c r="J12" i="5" s="1"/>
  <c r="M27" i="3"/>
  <c r="K12" i="5" s="1"/>
  <c r="N27" i="3"/>
  <c r="L12" i="5" s="1"/>
  <c r="O27" i="3"/>
  <c r="M12" i="5" s="1"/>
  <c r="P27" i="3"/>
  <c r="N12" i="5" s="1"/>
  <c r="Q27" i="3"/>
  <c r="O12" i="5" s="1"/>
  <c r="R27" i="3"/>
  <c r="P12" i="5" s="1"/>
  <c r="S27" i="3"/>
  <c r="Q12" i="5" s="1"/>
  <c r="T27" i="3"/>
  <c r="R12" i="5" s="1"/>
  <c r="U27" i="3"/>
  <c r="S12" i="5" s="1"/>
  <c r="V27" i="3"/>
  <c r="T12" i="5" s="1"/>
  <c r="W27" i="3"/>
  <c r="U12" i="5" s="1"/>
  <c r="X27" i="3"/>
  <c r="V12" i="5" s="1"/>
  <c r="Y27" i="3"/>
  <c r="W12" i="5" s="1"/>
  <c r="C25" i="3"/>
  <c r="G140" i="3"/>
  <c r="E14" i="5" s="1"/>
  <c r="F14" i="5"/>
  <c r="G14" i="5" s="1"/>
  <c r="J140" i="3"/>
  <c r="H14" i="5" s="1"/>
  <c r="K140" i="3"/>
  <c r="I14" i="5" s="1"/>
  <c r="L140" i="3"/>
  <c r="J14" i="5" s="1"/>
  <c r="M140" i="3"/>
  <c r="K14" i="5" s="1"/>
  <c r="N140" i="3"/>
  <c r="L14" i="5" s="1"/>
  <c r="O140" i="3"/>
  <c r="M14" i="5" s="1"/>
  <c r="P140" i="3"/>
  <c r="N14" i="5" s="1"/>
  <c r="Q140" i="3"/>
  <c r="O14" i="5" s="1"/>
  <c r="R140" i="3"/>
  <c r="P14" i="5" s="1"/>
  <c r="S140" i="3"/>
  <c r="Q14" i="5" s="1"/>
  <c r="T140" i="3"/>
  <c r="R14" i="5" s="1"/>
  <c r="U140" i="3"/>
  <c r="S14" i="5" s="1"/>
  <c r="V140" i="3"/>
  <c r="T14" i="5" s="1"/>
  <c r="W140" i="3"/>
  <c r="U14" i="5" s="1"/>
  <c r="X140" i="3"/>
  <c r="V14" i="5" s="1"/>
  <c r="Y140" i="3"/>
  <c r="W14" i="5" s="1"/>
  <c r="C138" i="3"/>
  <c r="C135" i="3"/>
  <c r="C133" i="3"/>
  <c r="C131" i="3"/>
  <c r="C130" i="3"/>
  <c r="C129" i="3"/>
  <c r="C128" i="3"/>
  <c r="C126" i="3"/>
  <c r="C124" i="3"/>
  <c r="G190" i="3"/>
  <c r="E7" i="5" s="1"/>
  <c r="H190" i="3"/>
  <c r="F7" i="5" s="1"/>
  <c r="G7" i="5" s="1"/>
  <c r="J190" i="3"/>
  <c r="H7" i="5" s="1"/>
  <c r="K190" i="3"/>
  <c r="I7" i="5" s="1"/>
  <c r="L190" i="3"/>
  <c r="J7" i="5" s="1"/>
  <c r="M190" i="3"/>
  <c r="K7" i="5" s="1"/>
  <c r="N190" i="3"/>
  <c r="L7" i="5" s="1"/>
  <c r="O190" i="3"/>
  <c r="M7" i="5" s="1"/>
  <c r="P190" i="3"/>
  <c r="N7" i="5" s="1"/>
  <c r="Q190" i="3"/>
  <c r="O7" i="5" s="1"/>
  <c r="R190" i="3"/>
  <c r="P7" i="5" s="1"/>
  <c r="S190" i="3"/>
  <c r="Q7" i="5" s="1"/>
  <c r="T190" i="3"/>
  <c r="R7" i="5" s="1"/>
  <c r="U190" i="3"/>
  <c r="S7" i="5" s="1"/>
  <c r="V190" i="3"/>
  <c r="T7" i="5" s="1"/>
  <c r="W190" i="3"/>
  <c r="U7" i="5" s="1"/>
  <c r="X190" i="3"/>
  <c r="V7" i="5" s="1"/>
  <c r="Y190" i="3"/>
  <c r="W7" i="5" s="1"/>
  <c r="C188" i="3"/>
  <c r="C185" i="3"/>
  <c r="C179" i="3"/>
  <c r="C171" i="3"/>
  <c r="C170" i="3"/>
  <c r="J18" i="5" l="1"/>
  <c r="V18" i="5"/>
  <c r="T18" i="5"/>
  <c r="W18" i="5"/>
  <c r="U18" i="5"/>
  <c r="S18" i="5"/>
  <c r="E170" i="3"/>
  <c r="F170" i="3"/>
  <c r="E124" i="3"/>
  <c r="F124" i="3"/>
  <c r="E128" i="3"/>
  <c r="F128" i="3"/>
  <c r="E130" i="3"/>
  <c r="F130" i="3"/>
  <c r="E133" i="3"/>
  <c r="F133" i="3"/>
  <c r="E138" i="3"/>
  <c r="F138" i="3"/>
  <c r="E25" i="3"/>
  <c r="F25" i="3"/>
  <c r="E179" i="3"/>
  <c r="F179" i="3"/>
  <c r="E188" i="3"/>
  <c r="F188" i="3"/>
  <c r="E171" i="3"/>
  <c r="F171" i="3"/>
  <c r="E185" i="3"/>
  <c r="F185" i="3"/>
  <c r="E126" i="3"/>
  <c r="F126" i="3"/>
  <c r="E129" i="3"/>
  <c r="F129" i="3"/>
  <c r="E131" i="3"/>
  <c r="F131" i="3"/>
  <c r="E135" i="3"/>
  <c r="F135" i="3"/>
  <c r="R18" i="5"/>
  <c r="P18" i="5"/>
  <c r="N18" i="5"/>
  <c r="L18" i="5"/>
  <c r="Q18" i="5"/>
  <c r="O18" i="5"/>
  <c r="M18" i="5"/>
  <c r="K18" i="5"/>
  <c r="X7" i="5"/>
  <c r="D5" i="1"/>
  <c r="X18" i="5" l="1"/>
  <c r="B41" i="10"/>
  <c r="E17" i="1" l="1"/>
  <c r="H12" i="1"/>
  <c r="F12" i="1"/>
  <c r="G12" i="1"/>
  <c r="R12" i="1"/>
  <c r="S12" i="1"/>
  <c r="T12" i="1"/>
  <c r="U12" i="1"/>
  <c r="V12" i="1"/>
  <c r="D12" i="1"/>
  <c r="E12" i="1" s="1"/>
  <c r="H16" i="1"/>
  <c r="F16" i="1"/>
  <c r="G16" i="1"/>
  <c r="R16" i="1"/>
  <c r="S16" i="1"/>
  <c r="T16" i="1"/>
  <c r="U16" i="1"/>
  <c r="V16" i="1"/>
  <c r="D16" i="1"/>
  <c r="E16" i="1" s="1"/>
  <c r="H15" i="1"/>
  <c r="F15" i="1"/>
  <c r="G15" i="1"/>
  <c r="R15" i="1"/>
  <c r="S15" i="1"/>
  <c r="T15" i="1"/>
  <c r="U15" i="1"/>
  <c r="V15" i="1"/>
  <c r="D15" i="1"/>
  <c r="E15" i="1" s="1"/>
  <c r="H14" i="1"/>
  <c r="F14" i="1"/>
  <c r="G14" i="1"/>
  <c r="R14" i="1"/>
  <c r="S14" i="1"/>
  <c r="T14" i="1"/>
  <c r="U14" i="1"/>
  <c r="V14" i="1"/>
  <c r="D14" i="1"/>
  <c r="E14" i="1" s="1"/>
  <c r="H13" i="1"/>
  <c r="F13" i="1"/>
  <c r="G13" i="1"/>
  <c r="R13" i="1"/>
  <c r="S13" i="1"/>
  <c r="T13" i="1"/>
  <c r="U13" i="1"/>
  <c r="V13" i="1"/>
  <c r="D13" i="1"/>
  <c r="E13" i="1" s="1"/>
  <c r="H11" i="1"/>
  <c r="F11" i="1"/>
  <c r="G11" i="1"/>
  <c r="R11" i="1"/>
  <c r="S11" i="1"/>
  <c r="T11" i="1"/>
  <c r="U11" i="1"/>
  <c r="V11" i="1"/>
  <c r="D11" i="1"/>
  <c r="E11" i="1" s="1"/>
  <c r="H10" i="1"/>
  <c r="F10" i="1"/>
  <c r="G10" i="1"/>
  <c r="R10" i="1"/>
  <c r="S10" i="1"/>
  <c r="T10" i="1"/>
  <c r="U10" i="1"/>
  <c r="V10" i="1"/>
  <c r="D10" i="1"/>
  <c r="E10" i="1" s="1"/>
  <c r="H9" i="1"/>
  <c r="F9" i="1"/>
  <c r="G9" i="1"/>
  <c r="R9" i="1"/>
  <c r="S9" i="1"/>
  <c r="T9" i="1"/>
  <c r="U9" i="1"/>
  <c r="V9" i="1"/>
  <c r="D9" i="1"/>
  <c r="E9" i="1" s="1"/>
  <c r="H8" i="1"/>
  <c r="F8" i="1"/>
  <c r="G8" i="1"/>
  <c r="R8" i="1"/>
  <c r="S8" i="1"/>
  <c r="T8" i="1"/>
  <c r="U8" i="1"/>
  <c r="V8" i="1"/>
  <c r="D8" i="1"/>
  <c r="E8" i="1" s="1"/>
  <c r="H7" i="1"/>
  <c r="F7" i="1"/>
  <c r="G7" i="1"/>
  <c r="R7" i="1"/>
  <c r="S7" i="1"/>
  <c r="T7" i="1"/>
  <c r="U7" i="1"/>
  <c r="V7" i="1"/>
  <c r="D7" i="1"/>
  <c r="E7" i="1" s="1"/>
  <c r="H6" i="1"/>
  <c r="F6" i="1"/>
  <c r="G6" i="1"/>
  <c r="R6" i="1"/>
  <c r="S6" i="1"/>
  <c r="T6" i="1"/>
  <c r="U6" i="1"/>
  <c r="V6" i="1"/>
  <c r="D6" i="1"/>
  <c r="E6" i="1" s="1"/>
  <c r="H5" i="1"/>
  <c r="F5" i="1"/>
  <c r="G5" i="1"/>
  <c r="R5" i="1"/>
  <c r="S5" i="1"/>
  <c r="T5" i="1"/>
  <c r="U5" i="1"/>
  <c r="V5" i="1"/>
  <c r="E5" i="1"/>
  <c r="W5" i="1" l="1"/>
  <c r="D18" i="1"/>
  <c r="C18" i="1"/>
  <c r="T17" i="1"/>
  <c r="W17" i="1" s="1"/>
  <c r="W15" i="1"/>
  <c r="W13" i="1"/>
  <c r="W11" i="1"/>
  <c r="W9" i="1"/>
  <c r="W7" i="1"/>
  <c r="V18" i="1"/>
  <c r="U18" i="1"/>
  <c r="S18" i="1"/>
  <c r="R18" i="1"/>
  <c r="G18" i="1"/>
  <c r="F18" i="1"/>
  <c r="H18" i="1"/>
  <c r="T18" i="1" l="1"/>
  <c r="W18" i="1" s="1"/>
  <c r="E18" i="1"/>
  <c r="W6" i="1"/>
  <c r="W8" i="1"/>
  <c r="W10" i="1"/>
  <c r="W12" i="1"/>
  <c r="W14" i="1"/>
  <c r="W16" i="1"/>
  <c r="J18" i="4" l="1"/>
  <c r="J16" i="4"/>
  <c r="K15" i="4"/>
  <c r="L15" i="4"/>
  <c r="M15" i="4"/>
  <c r="N15" i="4"/>
  <c r="O15" i="4"/>
  <c r="J15" i="4"/>
  <c r="K14" i="4"/>
  <c r="L14" i="4"/>
  <c r="M14" i="4"/>
  <c r="N14" i="4"/>
  <c r="O14" i="4"/>
  <c r="K13" i="4"/>
  <c r="L13" i="4"/>
  <c r="M13" i="4"/>
  <c r="K10" i="4"/>
  <c r="L10" i="4"/>
  <c r="M10" i="4"/>
  <c r="K12" i="4"/>
  <c r="L12" i="4"/>
  <c r="M12" i="4"/>
  <c r="J14" i="4"/>
  <c r="K9" i="4"/>
  <c r="L9" i="4"/>
  <c r="M9" i="4"/>
  <c r="N9" i="4"/>
  <c r="O9" i="4"/>
  <c r="J9" i="4"/>
  <c r="K4" i="4"/>
  <c r="L4" i="4"/>
  <c r="M4" i="4"/>
  <c r="K7" i="4"/>
  <c r="L7" i="4"/>
  <c r="M7" i="4"/>
  <c r="O8" i="4"/>
  <c r="K8" i="4"/>
  <c r="L8" i="4"/>
  <c r="M8" i="4"/>
  <c r="J8" i="4"/>
  <c r="I9" i="10"/>
  <c r="Z143" i="3"/>
  <c r="G19" i="4" l="1"/>
  <c r="G21" i="4"/>
  <c r="F135" i="4"/>
  <c r="G135" i="4" s="1"/>
  <c r="H135" i="4"/>
  <c r="I135" i="4"/>
  <c r="J135" i="4"/>
  <c r="K135" i="4"/>
  <c r="L135" i="4"/>
  <c r="M135" i="4"/>
  <c r="N135" i="4"/>
  <c r="O135" i="4"/>
  <c r="F136" i="4"/>
  <c r="G136" i="4" s="1"/>
  <c r="H136" i="4"/>
  <c r="I136" i="4"/>
  <c r="J136" i="4"/>
  <c r="K136" i="4"/>
  <c r="L136" i="4"/>
  <c r="M136" i="4"/>
  <c r="N136" i="4"/>
  <c r="O136" i="4"/>
  <c r="F137" i="4"/>
  <c r="G137" i="4" s="1"/>
  <c r="H137" i="4"/>
  <c r="I137" i="4"/>
  <c r="J137" i="4"/>
  <c r="K137" i="4"/>
  <c r="L137" i="4"/>
  <c r="M137" i="4"/>
  <c r="N137" i="4"/>
  <c r="O137" i="4"/>
  <c r="F138" i="4"/>
  <c r="G138" i="4" s="1"/>
  <c r="H138" i="4"/>
  <c r="I138" i="4"/>
  <c r="J138" i="4"/>
  <c r="K138" i="4"/>
  <c r="L138" i="4"/>
  <c r="M138" i="4"/>
  <c r="N138" i="4"/>
  <c r="O138" i="4"/>
  <c r="F139" i="4"/>
  <c r="G139" i="4" s="1"/>
  <c r="H139" i="4"/>
  <c r="I139" i="4"/>
  <c r="J139" i="4"/>
  <c r="K139" i="4"/>
  <c r="L139" i="4"/>
  <c r="M139" i="4"/>
  <c r="N139" i="4"/>
  <c r="O139" i="4"/>
  <c r="H134" i="4"/>
  <c r="I134" i="4"/>
  <c r="J134" i="4"/>
  <c r="K134" i="4"/>
  <c r="L134" i="4"/>
  <c r="M134" i="4"/>
  <c r="N134" i="4"/>
  <c r="O134" i="4"/>
  <c r="F134" i="4"/>
  <c r="G134" i="4" s="1"/>
  <c r="F117" i="4"/>
  <c r="G117" i="4" s="1"/>
  <c r="H117" i="4"/>
  <c r="I117" i="4"/>
  <c r="J117" i="4"/>
  <c r="K117" i="4"/>
  <c r="L117" i="4"/>
  <c r="M117" i="4"/>
  <c r="N117" i="4"/>
  <c r="O117" i="4"/>
  <c r="F118" i="4"/>
  <c r="G118" i="4" s="1"/>
  <c r="H118" i="4"/>
  <c r="I118" i="4"/>
  <c r="J118" i="4"/>
  <c r="K118" i="4"/>
  <c r="L118" i="4"/>
  <c r="M118" i="4"/>
  <c r="N118" i="4"/>
  <c r="O118" i="4"/>
  <c r="F119" i="4"/>
  <c r="G119" i="4" s="1"/>
  <c r="H119" i="4"/>
  <c r="I119" i="4"/>
  <c r="J119" i="4"/>
  <c r="K119" i="4"/>
  <c r="L119" i="4"/>
  <c r="M119" i="4"/>
  <c r="N119" i="4"/>
  <c r="O119" i="4"/>
  <c r="F120" i="4"/>
  <c r="G120" i="4" s="1"/>
  <c r="H120" i="4"/>
  <c r="I120" i="4"/>
  <c r="J120" i="4"/>
  <c r="K120" i="4"/>
  <c r="L120" i="4"/>
  <c r="M120" i="4"/>
  <c r="N120" i="4"/>
  <c r="O120" i="4"/>
  <c r="F121" i="4"/>
  <c r="G121" i="4" s="1"/>
  <c r="H121" i="4"/>
  <c r="I121" i="4"/>
  <c r="J121" i="4"/>
  <c r="K121" i="4"/>
  <c r="L121" i="4"/>
  <c r="M121" i="4"/>
  <c r="N121" i="4"/>
  <c r="O121" i="4"/>
  <c r="F122" i="4"/>
  <c r="G122" i="4" s="1"/>
  <c r="H122" i="4"/>
  <c r="I122" i="4"/>
  <c r="J122" i="4"/>
  <c r="K122" i="4"/>
  <c r="L122" i="4"/>
  <c r="M122" i="4"/>
  <c r="N122" i="4"/>
  <c r="O122" i="4"/>
  <c r="F123" i="4"/>
  <c r="G123" i="4" s="1"/>
  <c r="H123" i="4"/>
  <c r="I123" i="4"/>
  <c r="J123" i="4"/>
  <c r="K123" i="4"/>
  <c r="L123" i="4"/>
  <c r="M123" i="4"/>
  <c r="N123" i="4"/>
  <c r="O123" i="4"/>
  <c r="F124" i="4"/>
  <c r="G124" i="4" s="1"/>
  <c r="H124" i="4"/>
  <c r="I124" i="4"/>
  <c r="J124" i="4"/>
  <c r="K124" i="4"/>
  <c r="L124" i="4"/>
  <c r="M124" i="4"/>
  <c r="N124" i="4"/>
  <c r="O124" i="4"/>
  <c r="F125" i="4"/>
  <c r="G125" i="4" s="1"/>
  <c r="H125" i="4"/>
  <c r="I125" i="4"/>
  <c r="J125" i="4"/>
  <c r="K125" i="4"/>
  <c r="L125" i="4"/>
  <c r="M125" i="4"/>
  <c r="N125" i="4"/>
  <c r="O125" i="4"/>
  <c r="F126" i="4"/>
  <c r="G126" i="4" s="1"/>
  <c r="H126" i="4"/>
  <c r="I126" i="4"/>
  <c r="J126" i="4"/>
  <c r="K126" i="4"/>
  <c r="L126" i="4"/>
  <c r="M126" i="4"/>
  <c r="N126" i="4"/>
  <c r="O126" i="4"/>
  <c r="F127" i="4"/>
  <c r="G127" i="4" s="1"/>
  <c r="H127" i="4"/>
  <c r="I127" i="4"/>
  <c r="J127" i="4"/>
  <c r="K127" i="4"/>
  <c r="L127" i="4"/>
  <c r="M127" i="4"/>
  <c r="N127" i="4"/>
  <c r="O127" i="4"/>
  <c r="F128" i="4"/>
  <c r="G128" i="4" s="1"/>
  <c r="H128" i="4"/>
  <c r="I128" i="4"/>
  <c r="J128" i="4"/>
  <c r="K128" i="4"/>
  <c r="L128" i="4"/>
  <c r="M128" i="4"/>
  <c r="N128" i="4"/>
  <c r="O128" i="4"/>
  <c r="F129" i="4"/>
  <c r="G129" i="4" s="1"/>
  <c r="H129" i="4"/>
  <c r="I129" i="4"/>
  <c r="J129" i="4"/>
  <c r="K129" i="4"/>
  <c r="L129" i="4"/>
  <c r="M129" i="4"/>
  <c r="N129" i="4"/>
  <c r="O129" i="4"/>
  <c r="F130" i="4"/>
  <c r="G130" i="4" s="1"/>
  <c r="H130" i="4"/>
  <c r="I130" i="4"/>
  <c r="J130" i="4"/>
  <c r="K130" i="4"/>
  <c r="L130" i="4"/>
  <c r="M130" i="4"/>
  <c r="N130" i="4"/>
  <c r="O130" i="4"/>
  <c r="F131" i="4"/>
  <c r="G131" i="4" s="1"/>
  <c r="H131" i="4"/>
  <c r="I131" i="4"/>
  <c r="J131" i="4"/>
  <c r="K131" i="4"/>
  <c r="L131" i="4"/>
  <c r="M131" i="4"/>
  <c r="N131" i="4"/>
  <c r="O131" i="4"/>
  <c r="F132" i="4"/>
  <c r="G132" i="4" s="1"/>
  <c r="H132" i="4"/>
  <c r="I132" i="4"/>
  <c r="J132" i="4"/>
  <c r="K132" i="4"/>
  <c r="L132" i="4"/>
  <c r="M132" i="4"/>
  <c r="N132" i="4"/>
  <c r="O132" i="4"/>
  <c r="F133" i="4"/>
  <c r="G133" i="4" s="1"/>
  <c r="H133" i="4"/>
  <c r="I133" i="4"/>
  <c r="J133" i="4"/>
  <c r="K133" i="4"/>
  <c r="L133" i="4"/>
  <c r="M133" i="4"/>
  <c r="N133" i="4"/>
  <c r="O133" i="4"/>
  <c r="H116" i="4"/>
  <c r="I116" i="4"/>
  <c r="J116" i="4"/>
  <c r="K116" i="4"/>
  <c r="L116" i="4"/>
  <c r="M116" i="4"/>
  <c r="N116" i="4"/>
  <c r="O116" i="4"/>
  <c r="F116" i="4"/>
  <c r="G116" i="4" s="1"/>
  <c r="F114" i="4"/>
  <c r="G114" i="4" s="1"/>
  <c r="H114" i="4"/>
  <c r="I114" i="4"/>
  <c r="J114" i="4"/>
  <c r="K114" i="4"/>
  <c r="L114" i="4"/>
  <c r="M114" i="4"/>
  <c r="N114" i="4"/>
  <c r="O114" i="4"/>
  <c r="F115" i="4"/>
  <c r="G115" i="4" s="1"/>
  <c r="H115" i="4"/>
  <c r="I115" i="4"/>
  <c r="J115" i="4"/>
  <c r="K115" i="4"/>
  <c r="L115" i="4"/>
  <c r="M115" i="4"/>
  <c r="N115" i="4"/>
  <c r="O115" i="4"/>
  <c r="H113" i="4"/>
  <c r="I113" i="4"/>
  <c r="J113" i="4"/>
  <c r="K113" i="4"/>
  <c r="L113" i="4"/>
  <c r="M113" i="4"/>
  <c r="N113" i="4"/>
  <c r="O113" i="4"/>
  <c r="F113" i="4"/>
  <c r="G113" i="4" s="1"/>
  <c r="F105" i="4"/>
  <c r="G105" i="4" s="1"/>
  <c r="H105" i="4"/>
  <c r="I105" i="4"/>
  <c r="J105" i="4"/>
  <c r="K105" i="4"/>
  <c r="L105" i="4"/>
  <c r="M105" i="4"/>
  <c r="N105" i="4"/>
  <c r="O105" i="4"/>
  <c r="F106" i="4"/>
  <c r="G106" i="4" s="1"/>
  <c r="H106" i="4"/>
  <c r="I106" i="4"/>
  <c r="J106" i="4"/>
  <c r="K106" i="4"/>
  <c r="L106" i="4"/>
  <c r="M106" i="4"/>
  <c r="N106" i="4"/>
  <c r="O106" i="4"/>
  <c r="F107" i="4"/>
  <c r="G107" i="4" s="1"/>
  <c r="H107" i="4"/>
  <c r="I107" i="4"/>
  <c r="J107" i="4"/>
  <c r="K107" i="4"/>
  <c r="L107" i="4"/>
  <c r="M107" i="4"/>
  <c r="N107" i="4"/>
  <c r="O107" i="4"/>
  <c r="F108" i="4"/>
  <c r="G108" i="4" s="1"/>
  <c r="H108" i="4"/>
  <c r="I108" i="4"/>
  <c r="J108" i="4"/>
  <c r="K108" i="4"/>
  <c r="L108" i="4"/>
  <c r="M108" i="4"/>
  <c r="N108" i="4"/>
  <c r="O108" i="4"/>
  <c r="F109" i="4"/>
  <c r="G109" i="4" s="1"/>
  <c r="H109" i="4"/>
  <c r="I109" i="4"/>
  <c r="J109" i="4"/>
  <c r="K109" i="4"/>
  <c r="L109" i="4"/>
  <c r="M109" i="4"/>
  <c r="N109" i="4"/>
  <c r="O109" i="4"/>
  <c r="F110" i="4"/>
  <c r="G110" i="4" s="1"/>
  <c r="H110" i="4"/>
  <c r="I110" i="4"/>
  <c r="J110" i="4"/>
  <c r="K110" i="4"/>
  <c r="L110" i="4"/>
  <c r="M110" i="4"/>
  <c r="N110" i="4"/>
  <c r="O110" i="4"/>
  <c r="F111" i="4"/>
  <c r="G111" i="4" s="1"/>
  <c r="H111" i="4"/>
  <c r="I111" i="4"/>
  <c r="J111" i="4"/>
  <c r="K111" i="4"/>
  <c r="L111" i="4"/>
  <c r="M111" i="4"/>
  <c r="N111" i="4"/>
  <c r="O111" i="4"/>
  <c r="F112" i="4"/>
  <c r="G112" i="4" s="1"/>
  <c r="H112" i="4"/>
  <c r="I112" i="4"/>
  <c r="J112" i="4"/>
  <c r="K112" i="4"/>
  <c r="L112" i="4"/>
  <c r="M112" i="4"/>
  <c r="N112" i="4"/>
  <c r="O112" i="4"/>
  <c r="H104" i="4"/>
  <c r="I104" i="4"/>
  <c r="J104" i="4"/>
  <c r="K104" i="4"/>
  <c r="L104" i="4"/>
  <c r="M104" i="4"/>
  <c r="N104" i="4"/>
  <c r="O104" i="4"/>
  <c r="F104" i="4"/>
  <c r="G104" i="4" s="1"/>
  <c r="C112" i="4"/>
  <c r="F99" i="4"/>
  <c r="G99" i="4" s="1"/>
  <c r="H99" i="4"/>
  <c r="I99" i="4"/>
  <c r="J99" i="4"/>
  <c r="K99" i="4"/>
  <c r="L99" i="4"/>
  <c r="M99" i="4"/>
  <c r="N99" i="4"/>
  <c r="O99" i="4"/>
  <c r="F100" i="4"/>
  <c r="G100" i="4" s="1"/>
  <c r="H100" i="4"/>
  <c r="I100" i="4"/>
  <c r="J100" i="4"/>
  <c r="K100" i="4"/>
  <c r="L100" i="4"/>
  <c r="M100" i="4"/>
  <c r="N100" i="4"/>
  <c r="O100" i="4"/>
  <c r="F101" i="4"/>
  <c r="G101" i="4" s="1"/>
  <c r="H101" i="4"/>
  <c r="I101" i="4"/>
  <c r="J101" i="4"/>
  <c r="K101" i="4"/>
  <c r="L101" i="4"/>
  <c r="M101" i="4"/>
  <c r="N101" i="4"/>
  <c r="O101" i="4"/>
  <c r="F102" i="4"/>
  <c r="G102" i="4" s="1"/>
  <c r="H102" i="4"/>
  <c r="I102" i="4"/>
  <c r="J102" i="4"/>
  <c r="K102" i="4"/>
  <c r="L102" i="4"/>
  <c r="M102" i="4"/>
  <c r="N102" i="4"/>
  <c r="O102" i="4"/>
  <c r="F103" i="4"/>
  <c r="G103" i="4" s="1"/>
  <c r="H103" i="4"/>
  <c r="I103" i="4"/>
  <c r="J103" i="4"/>
  <c r="K103" i="4"/>
  <c r="L103" i="4"/>
  <c r="M103" i="4"/>
  <c r="N103" i="4"/>
  <c r="O103" i="4"/>
  <c r="H98" i="4"/>
  <c r="I98" i="4"/>
  <c r="J98" i="4"/>
  <c r="K98" i="4"/>
  <c r="L98" i="4"/>
  <c r="M98" i="4"/>
  <c r="N98" i="4"/>
  <c r="O98" i="4"/>
  <c r="F98" i="4"/>
  <c r="G98" i="4" s="1"/>
  <c r="F92" i="4"/>
  <c r="G92" i="4" s="1"/>
  <c r="H92" i="4"/>
  <c r="I92" i="4"/>
  <c r="J92" i="4"/>
  <c r="K92" i="4"/>
  <c r="L92" i="4"/>
  <c r="M92" i="4"/>
  <c r="N92" i="4"/>
  <c r="O92" i="4"/>
  <c r="F93" i="4"/>
  <c r="G93" i="4" s="1"/>
  <c r="H93" i="4"/>
  <c r="I93" i="4"/>
  <c r="J93" i="4"/>
  <c r="K93" i="4"/>
  <c r="L93" i="4"/>
  <c r="M93" i="4"/>
  <c r="N93" i="4"/>
  <c r="O93" i="4"/>
  <c r="F94" i="4"/>
  <c r="G94" i="4" s="1"/>
  <c r="H94" i="4"/>
  <c r="I94" i="4"/>
  <c r="J94" i="4"/>
  <c r="K94" i="4"/>
  <c r="L94" i="4"/>
  <c r="M94" i="4"/>
  <c r="N94" i="4"/>
  <c r="O94" i="4"/>
  <c r="F95" i="4"/>
  <c r="G95" i="4" s="1"/>
  <c r="H95" i="4"/>
  <c r="I95" i="4"/>
  <c r="J95" i="4"/>
  <c r="K95" i="4"/>
  <c r="L95" i="4"/>
  <c r="M95" i="4"/>
  <c r="N95" i="4"/>
  <c r="O95" i="4"/>
  <c r="F96" i="4"/>
  <c r="G96" i="4" s="1"/>
  <c r="H96" i="4"/>
  <c r="I96" i="4"/>
  <c r="J96" i="4"/>
  <c r="K96" i="4"/>
  <c r="L96" i="4"/>
  <c r="M96" i="4"/>
  <c r="N96" i="4"/>
  <c r="O96" i="4"/>
  <c r="F97" i="4"/>
  <c r="G97" i="4" s="1"/>
  <c r="H97" i="4"/>
  <c r="I97" i="4"/>
  <c r="J97" i="4"/>
  <c r="K97" i="4"/>
  <c r="L97" i="4"/>
  <c r="M97" i="4"/>
  <c r="N97" i="4"/>
  <c r="O97" i="4"/>
  <c r="H91" i="4"/>
  <c r="I91" i="4"/>
  <c r="J91" i="4"/>
  <c r="K91" i="4"/>
  <c r="L91" i="4"/>
  <c r="M91" i="4"/>
  <c r="N91" i="4"/>
  <c r="O91" i="4"/>
  <c r="F91" i="4"/>
  <c r="G91" i="4" s="1"/>
  <c r="F89" i="4"/>
  <c r="G89" i="4" s="1"/>
  <c r="H89" i="4"/>
  <c r="I89" i="4"/>
  <c r="J89" i="4"/>
  <c r="K89" i="4"/>
  <c r="L89" i="4"/>
  <c r="M89" i="4"/>
  <c r="N89" i="4"/>
  <c r="O89" i="4"/>
  <c r="F90" i="4"/>
  <c r="G90" i="4" s="1"/>
  <c r="H90" i="4"/>
  <c r="I90" i="4"/>
  <c r="J90" i="4"/>
  <c r="K90" i="4"/>
  <c r="L90" i="4"/>
  <c r="M90" i="4"/>
  <c r="N90" i="4"/>
  <c r="O90" i="4"/>
  <c r="H88" i="4"/>
  <c r="I88" i="4"/>
  <c r="J88" i="4"/>
  <c r="K88" i="4"/>
  <c r="L88" i="4"/>
  <c r="M88" i="4"/>
  <c r="N88" i="4"/>
  <c r="O88" i="4"/>
  <c r="F88" i="4"/>
  <c r="G88" i="4" s="1"/>
  <c r="F64" i="4"/>
  <c r="G64" i="4" s="1"/>
  <c r="H64" i="4"/>
  <c r="I64" i="4"/>
  <c r="J64" i="4"/>
  <c r="K64" i="4"/>
  <c r="L64" i="4"/>
  <c r="M64" i="4"/>
  <c r="N64" i="4"/>
  <c r="O64" i="4"/>
  <c r="F65" i="4"/>
  <c r="G65" i="4" s="1"/>
  <c r="H65" i="4"/>
  <c r="I65" i="4"/>
  <c r="J65" i="4"/>
  <c r="K65" i="4"/>
  <c r="L65" i="4"/>
  <c r="M65" i="4"/>
  <c r="N65" i="4"/>
  <c r="O65" i="4"/>
  <c r="F66" i="4"/>
  <c r="G66" i="4" s="1"/>
  <c r="H66" i="4"/>
  <c r="I66" i="4"/>
  <c r="J66" i="4"/>
  <c r="K66" i="4"/>
  <c r="L66" i="4"/>
  <c r="M66" i="4"/>
  <c r="N66" i="4"/>
  <c r="O66" i="4"/>
  <c r="F67" i="4"/>
  <c r="G67" i="4" s="1"/>
  <c r="H67" i="4"/>
  <c r="I67" i="4"/>
  <c r="J67" i="4"/>
  <c r="K67" i="4"/>
  <c r="L67" i="4"/>
  <c r="M67" i="4"/>
  <c r="N67" i="4"/>
  <c r="O67" i="4"/>
  <c r="F68" i="4"/>
  <c r="G68" i="4" s="1"/>
  <c r="H68" i="4"/>
  <c r="I68" i="4"/>
  <c r="J68" i="4"/>
  <c r="K68" i="4"/>
  <c r="L68" i="4"/>
  <c r="M68" i="4"/>
  <c r="N68" i="4"/>
  <c r="O68" i="4"/>
  <c r="F69" i="4"/>
  <c r="G69" i="4" s="1"/>
  <c r="H69" i="4"/>
  <c r="I69" i="4"/>
  <c r="J69" i="4"/>
  <c r="K69" i="4"/>
  <c r="L69" i="4"/>
  <c r="M69" i="4"/>
  <c r="N69" i="4"/>
  <c r="O69" i="4"/>
  <c r="F70" i="4"/>
  <c r="G70" i="4" s="1"/>
  <c r="H70" i="4"/>
  <c r="I70" i="4"/>
  <c r="J70" i="4"/>
  <c r="K70" i="4"/>
  <c r="L70" i="4"/>
  <c r="M70" i="4"/>
  <c r="N70" i="4"/>
  <c r="O70" i="4"/>
  <c r="F71" i="4"/>
  <c r="G71" i="4" s="1"/>
  <c r="H71" i="4"/>
  <c r="I71" i="4"/>
  <c r="J71" i="4"/>
  <c r="K71" i="4"/>
  <c r="L71" i="4"/>
  <c r="M71" i="4"/>
  <c r="N71" i="4"/>
  <c r="O71" i="4"/>
  <c r="F72" i="4"/>
  <c r="G72" i="4" s="1"/>
  <c r="H72" i="4"/>
  <c r="I72" i="4"/>
  <c r="J72" i="4"/>
  <c r="K72" i="4"/>
  <c r="L72" i="4"/>
  <c r="M72" i="4"/>
  <c r="N72" i="4"/>
  <c r="O72" i="4"/>
  <c r="F73" i="4"/>
  <c r="G73" i="4" s="1"/>
  <c r="H73" i="4"/>
  <c r="I73" i="4"/>
  <c r="J73" i="4"/>
  <c r="K73" i="4"/>
  <c r="L73" i="4"/>
  <c r="M73" i="4"/>
  <c r="N73" i="4"/>
  <c r="O73" i="4"/>
  <c r="F74" i="4"/>
  <c r="G74" i="4" s="1"/>
  <c r="H74" i="4"/>
  <c r="I74" i="4"/>
  <c r="J74" i="4"/>
  <c r="K74" i="4"/>
  <c r="L74" i="4"/>
  <c r="M74" i="4"/>
  <c r="N74" i="4"/>
  <c r="O74" i="4"/>
  <c r="F75" i="4"/>
  <c r="G75" i="4" s="1"/>
  <c r="H75" i="4"/>
  <c r="I75" i="4"/>
  <c r="J75" i="4"/>
  <c r="K75" i="4"/>
  <c r="L75" i="4"/>
  <c r="M75" i="4"/>
  <c r="N75" i="4"/>
  <c r="O75" i="4"/>
  <c r="F76" i="4"/>
  <c r="G76" i="4" s="1"/>
  <c r="H76" i="4"/>
  <c r="I76" i="4"/>
  <c r="J76" i="4"/>
  <c r="K76" i="4"/>
  <c r="L76" i="4"/>
  <c r="M76" i="4"/>
  <c r="N76" i="4"/>
  <c r="O76" i="4"/>
  <c r="F77" i="4"/>
  <c r="G77" i="4" s="1"/>
  <c r="H77" i="4"/>
  <c r="I77" i="4"/>
  <c r="J77" i="4"/>
  <c r="K77" i="4"/>
  <c r="L77" i="4"/>
  <c r="M77" i="4"/>
  <c r="N77" i="4"/>
  <c r="O77" i="4"/>
  <c r="F78" i="4"/>
  <c r="G78" i="4" s="1"/>
  <c r="H78" i="4"/>
  <c r="I78" i="4"/>
  <c r="J78" i="4"/>
  <c r="K78" i="4"/>
  <c r="L78" i="4"/>
  <c r="M78" i="4"/>
  <c r="N78" i="4"/>
  <c r="O78" i="4"/>
  <c r="F79" i="4"/>
  <c r="G79" i="4" s="1"/>
  <c r="H79" i="4"/>
  <c r="I79" i="4"/>
  <c r="J79" i="4"/>
  <c r="K79" i="4"/>
  <c r="L79" i="4"/>
  <c r="M79" i="4"/>
  <c r="N79" i="4"/>
  <c r="O79" i="4"/>
  <c r="F80" i="4"/>
  <c r="G80" i="4" s="1"/>
  <c r="H80" i="4"/>
  <c r="I80" i="4"/>
  <c r="J80" i="4"/>
  <c r="K80" i="4"/>
  <c r="L80" i="4"/>
  <c r="M80" i="4"/>
  <c r="N80" i="4"/>
  <c r="O80" i="4"/>
  <c r="F81" i="4"/>
  <c r="G81" i="4" s="1"/>
  <c r="H81" i="4"/>
  <c r="I81" i="4"/>
  <c r="J81" i="4"/>
  <c r="K81" i="4"/>
  <c r="L81" i="4"/>
  <c r="M81" i="4"/>
  <c r="N81" i="4"/>
  <c r="O81" i="4"/>
  <c r="F82" i="4"/>
  <c r="G82" i="4" s="1"/>
  <c r="H82" i="4"/>
  <c r="I82" i="4"/>
  <c r="J82" i="4"/>
  <c r="K82" i="4"/>
  <c r="L82" i="4"/>
  <c r="M82" i="4"/>
  <c r="N82" i="4"/>
  <c r="O82" i="4"/>
  <c r="F83" i="4"/>
  <c r="G83" i="4" s="1"/>
  <c r="H83" i="4"/>
  <c r="I83" i="4"/>
  <c r="J83" i="4"/>
  <c r="K83" i="4"/>
  <c r="L83" i="4"/>
  <c r="M83" i="4"/>
  <c r="N83" i="4"/>
  <c r="O83" i="4"/>
  <c r="F84" i="4"/>
  <c r="G84" i="4" s="1"/>
  <c r="H84" i="4"/>
  <c r="I84" i="4"/>
  <c r="J84" i="4"/>
  <c r="K84" i="4"/>
  <c r="L84" i="4"/>
  <c r="M84" i="4"/>
  <c r="N84" i="4"/>
  <c r="O84" i="4"/>
  <c r="F85" i="4"/>
  <c r="G85" i="4" s="1"/>
  <c r="H85" i="4"/>
  <c r="I85" i="4"/>
  <c r="J85" i="4"/>
  <c r="K85" i="4"/>
  <c r="L85" i="4"/>
  <c r="M85" i="4"/>
  <c r="N85" i="4"/>
  <c r="O85" i="4"/>
  <c r="F86" i="4"/>
  <c r="G86" i="4" s="1"/>
  <c r="H86" i="4"/>
  <c r="I86" i="4"/>
  <c r="J86" i="4"/>
  <c r="K86" i="4"/>
  <c r="L86" i="4"/>
  <c r="M86" i="4"/>
  <c r="N86" i="4"/>
  <c r="O86" i="4"/>
  <c r="F87" i="4"/>
  <c r="G87" i="4" s="1"/>
  <c r="H87" i="4"/>
  <c r="I87" i="4"/>
  <c r="J87" i="4"/>
  <c r="K87" i="4"/>
  <c r="L87" i="4"/>
  <c r="M87" i="4"/>
  <c r="N87" i="4"/>
  <c r="O87" i="4"/>
  <c r="H63" i="4"/>
  <c r="I63" i="4"/>
  <c r="J63" i="4"/>
  <c r="K63" i="4"/>
  <c r="L63" i="4"/>
  <c r="M63" i="4"/>
  <c r="N63" i="4"/>
  <c r="O63" i="4"/>
  <c r="F63" i="4"/>
  <c r="G63" i="4" s="1"/>
  <c r="C87" i="4"/>
  <c r="C86" i="4"/>
  <c r="I47" i="4"/>
  <c r="J47" i="4"/>
  <c r="K47" i="4"/>
  <c r="L47" i="4"/>
  <c r="M47" i="4"/>
  <c r="N47" i="4"/>
  <c r="O47" i="4"/>
  <c r="H47" i="4"/>
  <c r="F47" i="4"/>
  <c r="G47" i="4" s="1"/>
  <c r="F44" i="4"/>
  <c r="G44" i="4" s="1"/>
  <c r="H44" i="4"/>
  <c r="I44" i="4"/>
  <c r="J44" i="4"/>
  <c r="K44" i="4"/>
  <c r="L44" i="4"/>
  <c r="M44" i="4"/>
  <c r="N44" i="4"/>
  <c r="O44" i="4"/>
  <c r="F45" i="4"/>
  <c r="G45" i="4" s="1"/>
  <c r="H45" i="4"/>
  <c r="I45" i="4"/>
  <c r="J45" i="4"/>
  <c r="K45" i="4"/>
  <c r="L45" i="4"/>
  <c r="M45" i="4"/>
  <c r="N45" i="4"/>
  <c r="O45" i="4"/>
  <c r="F46" i="4"/>
  <c r="G46" i="4" s="1"/>
  <c r="H46" i="4"/>
  <c r="I46" i="4"/>
  <c r="J46" i="4"/>
  <c r="K46" i="4"/>
  <c r="L46" i="4"/>
  <c r="M46" i="4"/>
  <c r="N46" i="4"/>
  <c r="O46" i="4"/>
  <c r="F48" i="4"/>
  <c r="G48" i="4" s="1"/>
  <c r="H48" i="4"/>
  <c r="I48" i="4"/>
  <c r="J48" i="4"/>
  <c r="K48" i="4"/>
  <c r="L48" i="4"/>
  <c r="M48" i="4"/>
  <c r="N48" i="4"/>
  <c r="O48" i="4"/>
  <c r="F49" i="4"/>
  <c r="G49" i="4" s="1"/>
  <c r="H49" i="4"/>
  <c r="I49" i="4"/>
  <c r="J49" i="4"/>
  <c r="K49" i="4"/>
  <c r="L49" i="4"/>
  <c r="M49" i="4"/>
  <c r="N49" i="4"/>
  <c r="O49" i="4"/>
  <c r="F50" i="4"/>
  <c r="G50" i="4" s="1"/>
  <c r="H50" i="4"/>
  <c r="I50" i="4"/>
  <c r="J50" i="4"/>
  <c r="K50" i="4"/>
  <c r="L50" i="4"/>
  <c r="M50" i="4"/>
  <c r="N50" i="4"/>
  <c r="O50" i="4"/>
  <c r="F51" i="4"/>
  <c r="G51" i="4" s="1"/>
  <c r="H51" i="4"/>
  <c r="I51" i="4"/>
  <c r="J51" i="4"/>
  <c r="K51" i="4"/>
  <c r="L51" i="4"/>
  <c r="M51" i="4"/>
  <c r="N51" i="4"/>
  <c r="O51" i="4"/>
  <c r="F52" i="4"/>
  <c r="G52" i="4" s="1"/>
  <c r="H52" i="4"/>
  <c r="I52" i="4"/>
  <c r="J52" i="4"/>
  <c r="K52" i="4"/>
  <c r="L52" i="4"/>
  <c r="M52" i="4"/>
  <c r="N52" i="4"/>
  <c r="O52" i="4"/>
  <c r="F53" i="4"/>
  <c r="G53" i="4" s="1"/>
  <c r="H53" i="4"/>
  <c r="I53" i="4"/>
  <c r="J53" i="4"/>
  <c r="K53" i="4"/>
  <c r="L53" i="4"/>
  <c r="M53" i="4"/>
  <c r="N53" i="4"/>
  <c r="O53" i="4"/>
  <c r="F54" i="4"/>
  <c r="G54" i="4" s="1"/>
  <c r="H54" i="4"/>
  <c r="I54" i="4"/>
  <c r="J54" i="4"/>
  <c r="K54" i="4"/>
  <c r="L54" i="4"/>
  <c r="M54" i="4"/>
  <c r="N54" i="4"/>
  <c r="O54" i="4"/>
  <c r="F55" i="4"/>
  <c r="G55" i="4" s="1"/>
  <c r="H55" i="4"/>
  <c r="I55" i="4"/>
  <c r="J55" i="4"/>
  <c r="K55" i="4"/>
  <c r="L55" i="4"/>
  <c r="M55" i="4"/>
  <c r="N55" i="4"/>
  <c r="O55" i="4"/>
  <c r="F56" i="4"/>
  <c r="G56" i="4" s="1"/>
  <c r="H56" i="4"/>
  <c r="I56" i="4"/>
  <c r="J56" i="4"/>
  <c r="K56" i="4"/>
  <c r="L56" i="4"/>
  <c r="M56" i="4"/>
  <c r="N56" i="4"/>
  <c r="O56" i="4"/>
  <c r="F57" i="4"/>
  <c r="G57" i="4" s="1"/>
  <c r="H57" i="4"/>
  <c r="I57" i="4"/>
  <c r="J57" i="4"/>
  <c r="K57" i="4"/>
  <c r="L57" i="4"/>
  <c r="M57" i="4"/>
  <c r="N57" i="4"/>
  <c r="O57" i="4"/>
  <c r="F58" i="4"/>
  <c r="G58" i="4" s="1"/>
  <c r="H58" i="4"/>
  <c r="I58" i="4"/>
  <c r="J58" i="4"/>
  <c r="K58" i="4"/>
  <c r="L58" i="4"/>
  <c r="M58" i="4"/>
  <c r="N58" i="4"/>
  <c r="O58" i="4"/>
  <c r="F59" i="4"/>
  <c r="G59" i="4" s="1"/>
  <c r="H59" i="4"/>
  <c r="I59" i="4"/>
  <c r="J59" i="4"/>
  <c r="K59" i="4"/>
  <c r="L59" i="4"/>
  <c r="M59" i="4"/>
  <c r="N59" i="4"/>
  <c r="O59" i="4"/>
  <c r="F60" i="4"/>
  <c r="G60" i="4" s="1"/>
  <c r="H60" i="4"/>
  <c r="I60" i="4"/>
  <c r="J60" i="4"/>
  <c r="K60" i="4"/>
  <c r="L60" i="4"/>
  <c r="M60" i="4"/>
  <c r="N60" i="4"/>
  <c r="O60" i="4"/>
  <c r="F61" i="4"/>
  <c r="G61" i="4" s="1"/>
  <c r="H61" i="4"/>
  <c r="I61" i="4"/>
  <c r="J61" i="4"/>
  <c r="K61" i="4"/>
  <c r="L61" i="4"/>
  <c r="M61" i="4"/>
  <c r="N61" i="4"/>
  <c r="O61" i="4"/>
  <c r="F62" i="4"/>
  <c r="G62" i="4" s="1"/>
  <c r="H62" i="4"/>
  <c r="I62" i="4"/>
  <c r="J62" i="4"/>
  <c r="K62" i="4"/>
  <c r="L62" i="4"/>
  <c r="M62" i="4"/>
  <c r="N62" i="4"/>
  <c r="O62" i="4"/>
  <c r="H43" i="4"/>
  <c r="I43" i="4"/>
  <c r="J43" i="4"/>
  <c r="K43" i="4"/>
  <c r="L43" i="4"/>
  <c r="M43" i="4"/>
  <c r="N43" i="4"/>
  <c r="O43" i="4"/>
  <c r="F43" i="4"/>
  <c r="G43" i="4" s="1"/>
  <c r="C62" i="4"/>
  <c r="C61" i="4"/>
  <c r="C60" i="4"/>
  <c r="I28" i="4"/>
  <c r="J28" i="4"/>
  <c r="K28" i="4"/>
  <c r="L28" i="4"/>
  <c r="M28" i="4"/>
  <c r="N28" i="4"/>
  <c r="O28" i="4"/>
  <c r="H28" i="4"/>
  <c r="F28" i="4"/>
  <c r="G28" i="4" s="1"/>
  <c r="F26" i="4"/>
  <c r="G26" i="4" s="1"/>
  <c r="H26" i="4"/>
  <c r="I26" i="4"/>
  <c r="J26" i="4"/>
  <c r="K26" i="4"/>
  <c r="L26" i="4"/>
  <c r="M26" i="4"/>
  <c r="N26" i="4"/>
  <c r="O26" i="4"/>
  <c r="F27" i="4"/>
  <c r="G27" i="4" s="1"/>
  <c r="H27" i="4"/>
  <c r="I27" i="4"/>
  <c r="J27" i="4"/>
  <c r="K27" i="4"/>
  <c r="L27" i="4"/>
  <c r="M27" i="4"/>
  <c r="N27" i="4"/>
  <c r="O27" i="4"/>
  <c r="F29" i="4"/>
  <c r="G29" i="4" s="1"/>
  <c r="H29" i="4"/>
  <c r="I29" i="4"/>
  <c r="J29" i="4"/>
  <c r="K29" i="4"/>
  <c r="L29" i="4"/>
  <c r="M29" i="4"/>
  <c r="N29" i="4"/>
  <c r="O29" i="4"/>
  <c r="F30" i="4"/>
  <c r="G30" i="4" s="1"/>
  <c r="H30" i="4"/>
  <c r="I30" i="4"/>
  <c r="J30" i="4"/>
  <c r="K30" i="4"/>
  <c r="L30" i="4"/>
  <c r="M30" i="4"/>
  <c r="N30" i="4"/>
  <c r="O30" i="4"/>
  <c r="F31" i="4"/>
  <c r="G31" i="4" s="1"/>
  <c r="H31" i="4"/>
  <c r="I31" i="4"/>
  <c r="J31" i="4"/>
  <c r="K31" i="4"/>
  <c r="L31" i="4"/>
  <c r="M31" i="4"/>
  <c r="N31" i="4"/>
  <c r="O31" i="4"/>
  <c r="F32" i="4"/>
  <c r="G32" i="4" s="1"/>
  <c r="H32" i="4"/>
  <c r="I32" i="4"/>
  <c r="J32" i="4"/>
  <c r="K32" i="4"/>
  <c r="L32" i="4"/>
  <c r="M32" i="4"/>
  <c r="N32" i="4"/>
  <c r="O32" i="4"/>
  <c r="F33" i="4"/>
  <c r="G33" i="4" s="1"/>
  <c r="H33" i="4"/>
  <c r="I33" i="4"/>
  <c r="J33" i="4"/>
  <c r="K33" i="4"/>
  <c r="L33" i="4"/>
  <c r="M33" i="4"/>
  <c r="N33" i="4"/>
  <c r="O33" i="4"/>
  <c r="F34" i="4"/>
  <c r="G34" i="4" s="1"/>
  <c r="H34" i="4"/>
  <c r="I34" i="4"/>
  <c r="J34" i="4"/>
  <c r="K34" i="4"/>
  <c r="L34" i="4"/>
  <c r="M34" i="4"/>
  <c r="N34" i="4"/>
  <c r="O34" i="4"/>
  <c r="F35" i="4"/>
  <c r="G35" i="4" s="1"/>
  <c r="H35" i="4"/>
  <c r="I35" i="4"/>
  <c r="J35" i="4"/>
  <c r="K35" i="4"/>
  <c r="L35" i="4"/>
  <c r="M35" i="4"/>
  <c r="N35" i="4"/>
  <c r="O35" i="4"/>
  <c r="F36" i="4"/>
  <c r="G36" i="4" s="1"/>
  <c r="H36" i="4"/>
  <c r="I36" i="4"/>
  <c r="J36" i="4"/>
  <c r="K36" i="4"/>
  <c r="L36" i="4"/>
  <c r="M36" i="4"/>
  <c r="N36" i="4"/>
  <c r="O36" i="4"/>
  <c r="F37" i="4"/>
  <c r="G37" i="4" s="1"/>
  <c r="H37" i="4"/>
  <c r="I37" i="4"/>
  <c r="J37" i="4"/>
  <c r="K37" i="4"/>
  <c r="L37" i="4"/>
  <c r="M37" i="4"/>
  <c r="N37" i="4"/>
  <c r="O37" i="4"/>
  <c r="F38" i="4"/>
  <c r="G38" i="4" s="1"/>
  <c r="H38" i="4"/>
  <c r="I38" i="4"/>
  <c r="J38" i="4"/>
  <c r="K38" i="4"/>
  <c r="L38" i="4"/>
  <c r="M38" i="4"/>
  <c r="N38" i="4"/>
  <c r="O38" i="4"/>
  <c r="F39" i="4"/>
  <c r="G39" i="4" s="1"/>
  <c r="H39" i="4"/>
  <c r="I39" i="4"/>
  <c r="J39" i="4"/>
  <c r="K39" i="4"/>
  <c r="L39" i="4"/>
  <c r="M39" i="4"/>
  <c r="N39" i="4"/>
  <c r="O39" i="4"/>
  <c r="F40" i="4"/>
  <c r="G40" i="4" s="1"/>
  <c r="H40" i="4"/>
  <c r="I40" i="4"/>
  <c r="J40" i="4"/>
  <c r="K40" i="4"/>
  <c r="L40" i="4"/>
  <c r="M40" i="4"/>
  <c r="N40" i="4"/>
  <c r="O40" i="4"/>
  <c r="F41" i="4"/>
  <c r="G41" i="4" s="1"/>
  <c r="H41" i="4"/>
  <c r="I41" i="4"/>
  <c r="J41" i="4"/>
  <c r="K41" i="4"/>
  <c r="L41" i="4"/>
  <c r="M41" i="4"/>
  <c r="N41" i="4"/>
  <c r="O41" i="4"/>
  <c r="F42" i="4"/>
  <c r="G42" i="4" s="1"/>
  <c r="H42" i="4"/>
  <c r="I42" i="4"/>
  <c r="J42" i="4"/>
  <c r="K42" i="4"/>
  <c r="L42" i="4"/>
  <c r="M42" i="4"/>
  <c r="N42" i="4"/>
  <c r="O42" i="4"/>
  <c r="H25" i="4"/>
  <c r="I25" i="4"/>
  <c r="J25" i="4"/>
  <c r="K25" i="4"/>
  <c r="L25" i="4"/>
  <c r="M25" i="4"/>
  <c r="N25" i="4"/>
  <c r="O25" i="4"/>
  <c r="F25" i="4"/>
  <c r="G25" i="4" s="1"/>
  <c r="H24" i="4"/>
  <c r="I24" i="4"/>
  <c r="K24" i="4"/>
  <c r="L24" i="4"/>
  <c r="H23" i="4"/>
  <c r="I23" i="4"/>
  <c r="L23" i="4"/>
  <c r="P23" i="4" s="1"/>
  <c r="F24" i="4"/>
  <c r="G24" i="4" s="1"/>
  <c r="F23" i="4"/>
  <c r="G23" i="4" s="1"/>
  <c r="I22" i="4"/>
  <c r="K22" i="4"/>
  <c r="L22" i="4"/>
  <c r="H22" i="4"/>
  <c r="F22" i="4"/>
  <c r="G22" i="4" s="1"/>
  <c r="I18" i="4"/>
  <c r="K18" i="4"/>
  <c r="L18" i="4"/>
  <c r="M18" i="4"/>
  <c r="N18" i="4"/>
  <c r="H18" i="4"/>
  <c r="F18" i="4"/>
  <c r="G18" i="4" s="1"/>
  <c r="J17" i="4"/>
  <c r="K17" i="4"/>
  <c r="L17" i="4"/>
  <c r="M17" i="4"/>
  <c r="N17" i="4"/>
  <c r="O17" i="4"/>
  <c r="H17" i="4"/>
  <c r="F17" i="4"/>
  <c r="G17" i="4" s="1"/>
  <c r="I16" i="4"/>
  <c r="K16" i="4"/>
  <c r="L16" i="4"/>
  <c r="M16" i="4"/>
  <c r="N16" i="4"/>
  <c r="H16" i="4"/>
  <c r="F16" i="4"/>
  <c r="G16" i="4" s="1"/>
  <c r="H15" i="4"/>
  <c r="F15" i="4"/>
  <c r="G15" i="4" s="1"/>
  <c r="I14" i="4"/>
  <c r="H14" i="4"/>
  <c r="F14" i="4"/>
  <c r="G14" i="4" s="1"/>
  <c r="I13" i="4"/>
  <c r="J13" i="4"/>
  <c r="N13" i="4"/>
  <c r="O13" i="4"/>
  <c r="H13" i="4"/>
  <c r="F13" i="4"/>
  <c r="G13" i="4" s="1"/>
  <c r="I12" i="4"/>
  <c r="J12" i="4"/>
  <c r="N12" i="4"/>
  <c r="O12" i="4"/>
  <c r="H12" i="4"/>
  <c r="F12" i="4"/>
  <c r="G12" i="4" s="1"/>
  <c r="I11" i="4"/>
  <c r="J11" i="4"/>
  <c r="K11" i="4"/>
  <c r="L11" i="4"/>
  <c r="M11" i="4"/>
  <c r="N11" i="4"/>
  <c r="O11" i="4"/>
  <c r="H11" i="4"/>
  <c r="F11" i="4"/>
  <c r="G11" i="4" s="1"/>
  <c r="I10" i="4"/>
  <c r="J10" i="4"/>
  <c r="N10" i="4"/>
  <c r="O10" i="4"/>
  <c r="H10" i="4"/>
  <c r="F10" i="4"/>
  <c r="G10" i="4" s="1"/>
  <c r="P9" i="4"/>
  <c r="P14" i="4"/>
  <c r="P15" i="4"/>
  <c r="P19" i="4"/>
  <c r="P20" i="4"/>
  <c r="P21" i="4"/>
  <c r="I9" i="4"/>
  <c r="H9" i="4"/>
  <c r="F9" i="4"/>
  <c r="G9" i="4" s="1"/>
  <c r="I8" i="4"/>
  <c r="N8" i="4"/>
  <c r="P8" i="4" s="1"/>
  <c r="H8" i="4"/>
  <c r="F8" i="4"/>
  <c r="G8" i="4" s="1"/>
  <c r="I7" i="4"/>
  <c r="J7" i="4"/>
  <c r="N7" i="4"/>
  <c r="O7" i="4"/>
  <c r="H7" i="4"/>
  <c r="F7" i="4"/>
  <c r="G7" i="4" s="1"/>
  <c r="I6" i="4"/>
  <c r="J6" i="4"/>
  <c r="K6" i="4"/>
  <c r="L6" i="4"/>
  <c r="M6" i="4"/>
  <c r="N6" i="4"/>
  <c r="O6" i="4"/>
  <c r="H6" i="4"/>
  <c r="F6" i="4"/>
  <c r="G6" i="4" s="1"/>
  <c r="I5" i="4"/>
  <c r="J5" i="4"/>
  <c r="K5" i="4"/>
  <c r="L5" i="4"/>
  <c r="M5" i="4"/>
  <c r="N5" i="4"/>
  <c r="O5" i="4"/>
  <c r="H5" i="4"/>
  <c r="F5" i="4"/>
  <c r="G5" i="4" s="1"/>
  <c r="I4" i="4"/>
  <c r="J4" i="4"/>
  <c r="N4" i="4"/>
  <c r="O4" i="4"/>
  <c r="H4" i="4"/>
  <c r="F4" i="4"/>
  <c r="G13" i="10"/>
  <c r="H13" i="10"/>
  <c r="I13" i="10"/>
  <c r="J13" i="10"/>
  <c r="K13" i="10"/>
  <c r="L13" i="10"/>
  <c r="M13" i="10"/>
  <c r="N13" i="10"/>
  <c r="O13" i="10"/>
  <c r="F13" i="10"/>
  <c r="P12" i="10"/>
  <c r="P13" i="10" s="1"/>
  <c r="C12" i="10"/>
  <c r="P11" i="10"/>
  <c r="G11" i="10"/>
  <c r="C11" i="10"/>
  <c r="P9" i="10"/>
  <c r="H9" i="10"/>
  <c r="J9" i="10"/>
  <c r="K9" i="10"/>
  <c r="L9" i="10"/>
  <c r="M9" i="10"/>
  <c r="N9" i="10"/>
  <c r="O9" i="10"/>
  <c r="F9" i="10"/>
  <c r="P7" i="10"/>
  <c r="G7" i="10"/>
  <c r="G9" i="10" s="1"/>
  <c r="C7" i="10"/>
  <c r="P8" i="10"/>
  <c r="C8" i="10"/>
  <c r="C56" i="3"/>
  <c r="C58" i="3"/>
  <c r="C70" i="3"/>
  <c r="Z151" i="3"/>
  <c r="C151" i="3"/>
  <c r="H5" i="10"/>
  <c r="I5" i="10"/>
  <c r="J5" i="10"/>
  <c r="K5" i="10"/>
  <c r="L5" i="10"/>
  <c r="M5" i="10"/>
  <c r="N5" i="10"/>
  <c r="O5" i="10"/>
  <c r="F5" i="10"/>
  <c r="P4" i="10"/>
  <c r="G4" i="10"/>
  <c r="G5" i="10" s="1"/>
  <c r="C4" i="10"/>
  <c r="P3" i="10"/>
  <c r="C3" i="10"/>
  <c r="E70" i="3" l="1"/>
  <c r="F70" i="3"/>
  <c r="I70" i="3" s="1"/>
  <c r="E56" i="3"/>
  <c r="F56" i="3"/>
  <c r="I56" i="3" s="1"/>
  <c r="E151" i="3"/>
  <c r="F151" i="3"/>
  <c r="I151" i="3" s="1"/>
  <c r="E58" i="3"/>
  <c r="F58" i="3"/>
  <c r="I58" i="3" s="1"/>
  <c r="P5" i="10"/>
  <c r="P53" i="4"/>
  <c r="P138" i="4"/>
  <c r="P93" i="4"/>
  <c r="P75" i="4"/>
  <c r="P109" i="4"/>
  <c r="P32" i="4"/>
  <c r="P83" i="4"/>
  <c r="P67" i="4"/>
  <c r="P101" i="4"/>
  <c r="P120" i="4"/>
  <c r="P24" i="4"/>
  <c r="P45" i="4"/>
  <c r="P63" i="4"/>
  <c r="P79" i="4"/>
  <c r="P71" i="4"/>
  <c r="P89" i="4"/>
  <c r="P97" i="4"/>
  <c r="P105" i="4"/>
  <c r="P114" i="4"/>
  <c r="P128" i="4"/>
  <c r="P16" i="4"/>
  <c r="P40" i="4"/>
  <c r="P57" i="4"/>
  <c r="P49" i="4"/>
  <c r="P85" i="4"/>
  <c r="P81" i="4"/>
  <c r="P77" i="4"/>
  <c r="P73" i="4"/>
  <c r="P69" i="4"/>
  <c r="P65" i="4"/>
  <c r="P91" i="4"/>
  <c r="P95" i="4"/>
  <c r="P103" i="4"/>
  <c r="P99" i="4"/>
  <c r="P111" i="4"/>
  <c r="P107" i="4"/>
  <c r="P116" i="4"/>
  <c r="P132" i="4"/>
  <c r="P124" i="4"/>
  <c r="P36" i="4"/>
  <c r="P28" i="4"/>
  <c r="P38" i="4"/>
  <c r="P34" i="4"/>
  <c r="P30" i="4"/>
  <c r="P26" i="4"/>
  <c r="P43" i="4"/>
  <c r="P59" i="4"/>
  <c r="P55" i="4"/>
  <c r="P51" i="4"/>
  <c r="P47" i="4"/>
  <c r="P84" i="4"/>
  <c r="P82" i="4"/>
  <c r="P80" i="4"/>
  <c r="P78" i="4"/>
  <c r="P74" i="4"/>
  <c r="P72" i="4"/>
  <c r="P70" i="4"/>
  <c r="P68" i="4"/>
  <c r="P66" i="4"/>
  <c r="P64" i="4"/>
  <c r="P88" i="4"/>
  <c r="P90" i="4"/>
  <c r="P96" i="4"/>
  <c r="P94" i="4"/>
  <c r="P92" i="4"/>
  <c r="P98" i="4"/>
  <c r="P102" i="4"/>
  <c r="P100" i="4"/>
  <c r="P104" i="4"/>
  <c r="P110" i="4"/>
  <c r="P108" i="4"/>
  <c r="P106" i="4"/>
  <c r="P113" i="4"/>
  <c r="P115" i="4"/>
  <c r="P130" i="4"/>
  <c r="P126" i="4"/>
  <c r="P122" i="4"/>
  <c r="P118" i="4"/>
  <c r="P136" i="4"/>
  <c r="P76" i="4"/>
  <c r="P134" i="4"/>
  <c r="P12" i="4"/>
  <c r="P18" i="4"/>
  <c r="P22" i="4"/>
  <c r="P42" i="4"/>
  <c r="P112" i="4"/>
  <c r="P86" i="4"/>
  <c r="P87" i="4"/>
  <c r="P133" i="4"/>
  <c r="P131" i="4"/>
  <c r="P129" i="4"/>
  <c r="P127" i="4"/>
  <c r="P125" i="4"/>
  <c r="P123" i="4"/>
  <c r="P121" i="4"/>
  <c r="P119" i="4"/>
  <c r="P117" i="4"/>
  <c r="P139" i="4"/>
  <c r="P137" i="4"/>
  <c r="P135" i="4"/>
  <c r="P4" i="4"/>
  <c r="P5" i="4"/>
  <c r="P6" i="4"/>
  <c r="P7" i="4"/>
  <c r="P10" i="4"/>
  <c r="P13" i="4"/>
  <c r="P17" i="4"/>
  <c r="P58" i="4"/>
  <c r="P56" i="4"/>
  <c r="P54" i="4"/>
  <c r="P52" i="4"/>
  <c r="P50" i="4"/>
  <c r="P48" i="4"/>
  <c r="P25" i="4"/>
  <c r="P41" i="4"/>
  <c r="P39" i="4"/>
  <c r="P37" i="4"/>
  <c r="P35" i="4"/>
  <c r="P33" i="4"/>
  <c r="P31" i="4"/>
  <c r="P29" i="4"/>
  <c r="P27" i="4"/>
  <c r="P46" i="4"/>
  <c r="P44" i="4"/>
  <c r="P11" i="4"/>
  <c r="C14" i="3"/>
  <c r="C18" i="3"/>
  <c r="C9" i="3"/>
  <c r="C5" i="3"/>
  <c r="C8" i="3"/>
  <c r="C10" i="3"/>
  <c r="C13" i="3"/>
  <c r="C6" i="3"/>
  <c r="C7" i="3"/>
  <c r="C12" i="3"/>
  <c r="C15" i="3"/>
  <c r="C19" i="3"/>
  <c r="C20" i="3"/>
  <c r="C21" i="3"/>
  <c r="C17" i="3"/>
  <c r="C24" i="3"/>
  <c r="C26" i="3"/>
  <c r="C23" i="3"/>
  <c r="C33" i="3"/>
  <c r="C29" i="3"/>
  <c r="C30" i="3"/>
  <c r="C31" i="3"/>
  <c r="C32" i="3"/>
  <c r="C34" i="3"/>
  <c r="C35" i="3"/>
  <c r="C36" i="3"/>
  <c r="C37" i="3"/>
  <c r="C38" i="3"/>
  <c r="C39" i="3"/>
  <c r="C40" i="3"/>
  <c r="C41" i="3"/>
  <c r="C45" i="3"/>
  <c r="C49" i="3"/>
  <c r="C50" i="3"/>
  <c r="C51" i="3"/>
  <c r="C28" i="3"/>
  <c r="C53" i="3"/>
  <c r="C63" i="3"/>
  <c r="C80" i="3"/>
  <c r="C72" i="3"/>
  <c r="C69" i="3"/>
  <c r="C67" i="3"/>
  <c r="C79" i="3"/>
  <c r="C55" i="3"/>
  <c r="C60" i="3"/>
  <c r="C57" i="3"/>
  <c r="C78" i="3"/>
  <c r="C75" i="3"/>
  <c r="C76" i="3"/>
  <c r="C73" i="3"/>
  <c r="C74" i="3"/>
  <c r="C71" i="3"/>
  <c r="C77" i="3"/>
  <c r="C101" i="3"/>
  <c r="C112" i="3"/>
  <c r="C113" i="3"/>
  <c r="C98" i="3"/>
  <c r="C89" i="3"/>
  <c r="C94" i="3"/>
  <c r="C87" i="3"/>
  <c r="C109" i="3"/>
  <c r="C92" i="3"/>
  <c r="C108" i="3"/>
  <c r="C95" i="3"/>
  <c r="C107" i="3"/>
  <c r="C100" i="3"/>
  <c r="C99" i="3"/>
  <c r="C103" i="3"/>
  <c r="C97" i="3"/>
  <c r="C84" i="3"/>
  <c r="C96" i="3"/>
  <c r="C102" i="3"/>
  <c r="C93" i="3"/>
  <c r="C83" i="3"/>
  <c r="C82" i="3"/>
  <c r="C90" i="3"/>
  <c r="C110" i="3"/>
  <c r="C105" i="3"/>
  <c r="C115" i="3"/>
  <c r="C116" i="3"/>
  <c r="C117" i="3"/>
  <c r="C132" i="3"/>
  <c r="C134" i="3"/>
  <c r="C123" i="3"/>
  <c r="C127" i="3"/>
  <c r="C137" i="3"/>
  <c r="C136" i="3"/>
  <c r="C139" i="3"/>
  <c r="C141" i="3"/>
  <c r="C143" i="3"/>
  <c r="C144" i="3"/>
  <c r="C145" i="3"/>
  <c r="C146" i="3"/>
  <c r="C147" i="3"/>
  <c r="C155" i="3"/>
  <c r="C150" i="3"/>
  <c r="C158" i="3"/>
  <c r="C153" i="3"/>
  <c r="C152" i="3"/>
  <c r="C154" i="3"/>
  <c r="C156" i="3"/>
  <c r="C157" i="3"/>
  <c r="C160" i="3"/>
  <c r="C161" i="3"/>
  <c r="C162" i="3"/>
  <c r="C173" i="3"/>
  <c r="C167" i="3"/>
  <c r="C189" i="3"/>
  <c r="C187" i="3"/>
  <c r="C176" i="3"/>
  <c r="C184" i="3"/>
  <c r="C168" i="3"/>
  <c r="C169" i="3"/>
  <c r="C172" i="3"/>
  <c r="C174" i="3"/>
  <c r="C175" i="3"/>
  <c r="C177" i="3"/>
  <c r="C181" i="3"/>
  <c r="C178" i="3"/>
  <c r="C182" i="3"/>
  <c r="C183" i="3"/>
  <c r="C186" i="3"/>
  <c r="C191" i="3"/>
  <c r="C11" i="3"/>
  <c r="E11" i="3" l="1"/>
  <c r="F11" i="3"/>
  <c r="E191" i="3"/>
  <c r="F191" i="3"/>
  <c r="E195" i="3"/>
  <c r="F195" i="3"/>
  <c r="E186" i="3"/>
  <c r="F186" i="3"/>
  <c r="E182" i="3"/>
  <c r="F182" i="3"/>
  <c r="E181" i="3"/>
  <c r="F181" i="3"/>
  <c r="E175" i="3"/>
  <c r="F175" i="3"/>
  <c r="E172" i="3"/>
  <c r="F172" i="3"/>
  <c r="E168" i="3"/>
  <c r="F168" i="3"/>
  <c r="E176" i="3"/>
  <c r="F176" i="3"/>
  <c r="E189" i="3"/>
  <c r="F189" i="3"/>
  <c r="E173" i="3"/>
  <c r="F173" i="3"/>
  <c r="E161" i="3"/>
  <c r="F161" i="3"/>
  <c r="E157" i="3"/>
  <c r="F157" i="3"/>
  <c r="E154" i="3"/>
  <c r="F154" i="3"/>
  <c r="E153" i="3"/>
  <c r="F153" i="3"/>
  <c r="E150" i="3"/>
  <c r="F150" i="3"/>
  <c r="E147" i="3"/>
  <c r="F147" i="3"/>
  <c r="E145" i="3"/>
  <c r="F145" i="3"/>
  <c r="E143" i="3"/>
  <c r="F143" i="3"/>
  <c r="E139" i="3"/>
  <c r="F139" i="3"/>
  <c r="E137" i="3"/>
  <c r="F137" i="3"/>
  <c r="E123" i="3"/>
  <c r="F123" i="3"/>
  <c r="E132" i="3"/>
  <c r="F132" i="3"/>
  <c r="E116" i="3"/>
  <c r="F116" i="3"/>
  <c r="E105" i="3"/>
  <c r="F105" i="3"/>
  <c r="I105" i="3" s="1"/>
  <c r="E90" i="3"/>
  <c r="F90" i="3"/>
  <c r="E83" i="3"/>
  <c r="F83" i="3"/>
  <c r="E102" i="3"/>
  <c r="F102" i="3"/>
  <c r="E84" i="3"/>
  <c r="F84" i="3"/>
  <c r="E103" i="3"/>
  <c r="F103" i="3"/>
  <c r="E100" i="3"/>
  <c r="F100" i="3"/>
  <c r="E95" i="3"/>
  <c r="F95" i="3"/>
  <c r="E92" i="3"/>
  <c r="F92" i="3"/>
  <c r="E87" i="3"/>
  <c r="F87" i="3"/>
  <c r="E89" i="3"/>
  <c r="F89" i="3"/>
  <c r="E113" i="3"/>
  <c r="F113" i="3"/>
  <c r="E101" i="3"/>
  <c r="F101" i="3"/>
  <c r="E71" i="3"/>
  <c r="F71" i="3"/>
  <c r="E73" i="3"/>
  <c r="F73" i="3"/>
  <c r="E75" i="3"/>
  <c r="F75" i="3"/>
  <c r="E57" i="3"/>
  <c r="F57" i="3"/>
  <c r="E55" i="3"/>
  <c r="F55" i="3"/>
  <c r="E67" i="3"/>
  <c r="F67" i="3"/>
  <c r="E72" i="3"/>
  <c r="F72" i="3"/>
  <c r="E63" i="3"/>
  <c r="F63" i="3"/>
  <c r="E28" i="3"/>
  <c r="F28" i="3"/>
  <c r="E50" i="3"/>
  <c r="F50" i="3"/>
  <c r="I50" i="3" s="1"/>
  <c r="E45" i="3"/>
  <c r="F45" i="3"/>
  <c r="I45" i="3" s="1"/>
  <c r="E40" i="3"/>
  <c r="F40" i="3"/>
  <c r="I40" i="3" s="1"/>
  <c r="E38" i="3"/>
  <c r="F38" i="3"/>
  <c r="I38" i="3" s="1"/>
  <c r="E36" i="3"/>
  <c r="F36" i="3"/>
  <c r="I36" i="3" s="1"/>
  <c r="E34" i="3"/>
  <c r="F34" i="3"/>
  <c r="I34" i="3" s="1"/>
  <c r="E31" i="3"/>
  <c r="F31" i="3"/>
  <c r="I31" i="3" s="1"/>
  <c r="E29" i="3"/>
  <c r="F29" i="3"/>
  <c r="I29" i="3" s="1"/>
  <c r="E23" i="3"/>
  <c r="F23" i="3"/>
  <c r="E24" i="3"/>
  <c r="F24" i="3"/>
  <c r="E21" i="3"/>
  <c r="F21" i="3"/>
  <c r="E19" i="3"/>
  <c r="F19" i="3"/>
  <c r="E12" i="3"/>
  <c r="F12" i="3"/>
  <c r="E6" i="3"/>
  <c r="F6" i="3"/>
  <c r="E10" i="3"/>
  <c r="F10" i="3"/>
  <c r="E5" i="3"/>
  <c r="F5" i="3"/>
  <c r="E18" i="3"/>
  <c r="F18" i="3"/>
  <c r="E196" i="3"/>
  <c r="E183" i="3"/>
  <c r="F183" i="3"/>
  <c r="E178" i="3"/>
  <c r="F178" i="3"/>
  <c r="E177" i="3"/>
  <c r="F177" i="3"/>
  <c r="E174" i="3"/>
  <c r="F174" i="3"/>
  <c r="E169" i="3"/>
  <c r="F169" i="3"/>
  <c r="E184" i="3"/>
  <c r="F184" i="3"/>
  <c r="E187" i="3"/>
  <c r="F187" i="3"/>
  <c r="E167" i="3"/>
  <c r="F167" i="3"/>
  <c r="E162" i="3"/>
  <c r="F162" i="3"/>
  <c r="E160" i="3"/>
  <c r="F160" i="3"/>
  <c r="E156" i="3"/>
  <c r="F156" i="3"/>
  <c r="E152" i="3"/>
  <c r="F152" i="3"/>
  <c r="E158" i="3"/>
  <c r="F158" i="3"/>
  <c r="E155" i="3"/>
  <c r="F155" i="3"/>
  <c r="E146" i="3"/>
  <c r="F146" i="3"/>
  <c r="E144" i="3"/>
  <c r="F144" i="3"/>
  <c r="E141" i="3"/>
  <c r="F141" i="3"/>
  <c r="E136" i="3"/>
  <c r="F136" i="3"/>
  <c r="E127" i="3"/>
  <c r="F127" i="3"/>
  <c r="E134" i="3"/>
  <c r="F134" i="3"/>
  <c r="E117" i="3"/>
  <c r="F117" i="3"/>
  <c r="E115" i="3"/>
  <c r="F115" i="3"/>
  <c r="E110" i="3"/>
  <c r="F110" i="3"/>
  <c r="I110" i="3" s="1"/>
  <c r="E82" i="3"/>
  <c r="F82" i="3"/>
  <c r="E93" i="3"/>
  <c r="F93" i="3"/>
  <c r="E96" i="3"/>
  <c r="F96" i="3"/>
  <c r="E97" i="3"/>
  <c r="F97" i="3"/>
  <c r="E99" i="3"/>
  <c r="F99" i="3"/>
  <c r="E107" i="3"/>
  <c r="F107" i="3"/>
  <c r="E108" i="3"/>
  <c r="F108" i="3"/>
  <c r="E109" i="3"/>
  <c r="F109" i="3"/>
  <c r="E94" i="3"/>
  <c r="F94" i="3"/>
  <c r="E98" i="3"/>
  <c r="F98" i="3"/>
  <c r="E112" i="3"/>
  <c r="F112" i="3"/>
  <c r="E77" i="3"/>
  <c r="F77" i="3"/>
  <c r="E74" i="3"/>
  <c r="F74" i="3"/>
  <c r="E76" i="3"/>
  <c r="F76" i="3"/>
  <c r="E78" i="3"/>
  <c r="F78" i="3"/>
  <c r="E60" i="3"/>
  <c r="F60" i="3"/>
  <c r="E79" i="3"/>
  <c r="F79" i="3"/>
  <c r="E69" i="3"/>
  <c r="F69" i="3"/>
  <c r="E80" i="3"/>
  <c r="F80" i="3"/>
  <c r="E53" i="3"/>
  <c r="F53" i="3"/>
  <c r="E51" i="3"/>
  <c r="F51" i="3"/>
  <c r="I51" i="3" s="1"/>
  <c r="E49" i="3"/>
  <c r="F49" i="3"/>
  <c r="I49" i="3" s="1"/>
  <c r="E41" i="3"/>
  <c r="F41" i="3"/>
  <c r="I41" i="3" s="1"/>
  <c r="E39" i="3"/>
  <c r="F39" i="3"/>
  <c r="I39" i="3" s="1"/>
  <c r="E37" i="3"/>
  <c r="F37" i="3"/>
  <c r="I37" i="3" s="1"/>
  <c r="E35" i="3"/>
  <c r="F35" i="3"/>
  <c r="I35" i="3" s="1"/>
  <c r="E32" i="3"/>
  <c r="F32" i="3"/>
  <c r="I32" i="3" s="1"/>
  <c r="E30" i="3"/>
  <c r="F30" i="3"/>
  <c r="I30" i="3" s="1"/>
  <c r="E33" i="3"/>
  <c r="F33" i="3"/>
  <c r="E26" i="3"/>
  <c r="F26" i="3"/>
  <c r="E17" i="3"/>
  <c r="F17" i="3"/>
  <c r="E20" i="3"/>
  <c r="F20" i="3"/>
  <c r="E15" i="3"/>
  <c r="F15" i="3"/>
  <c r="E7" i="3"/>
  <c r="F7" i="3"/>
  <c r="E13" i="3"/>
  <c r="F13" i="3"/>
  <c r="E8" i="3"/>
  <c r="F8" i="3"/>
  <c r="E9" i="3"/>
  <c r="F9" i="3"/>
  <c r="E14" i="3"/>
  <c r="F14" i="3"/>
  <c r="G13" i="7"/>
  <c r="G14" i="7"/>
  <c r="G15" i="7"/>
  <c r="G16" i="7"/>
  <c r="G17" i="7"/>
  <c r="G6" i="7"/>
  <c r="G7" i="7"/>
  <c r="G8" i="7"/>
  <c r="G9" i="7"/>
  <c r="G10" i="7"/>
  <c r="G11" i="7"/>
  <c r="G5" i="7"/>
  <c r="F122" i="3" l="1"/>
  <c r="I122" i="3" s="1"/>
  <c r="F149" i="3"/>
  <c r="I149" i="3" s="1"/>
  <c r="F166" i="3"/>
  <c r="I166" i="3" s="1"/>
  <c r="F190" i="3"/>
  <c r="E81" i="3"/>
  <c r="E122" i="3"/>
  <c r="E149" i="3"/>
  <c r="E166" i="3"/>
  <c r="E190" i="3"/>
  <c r="E114" i="3"/>
  <c r="E22" i="3"/>
  <c r="F114" i="3"/>
  <c r="I114" i="3" s="1"/>
  <c r="F22" i="3"/>
  <c r="I22" i="3" s="1"/>
  <c r="F81" i="3"/>
  <c r="I81" i="3" s="1"/>
  <c r="E159" i="3"/>
  <c r="F159" i="3"/>
  <c r="I159" i="3" s="1"/>
  <c r="F52" i="3"/>
  <c r="I52" i="3" s="1"/>
  <c r="E52" i="3"/>
  <c r="E140" i="3"/>
  <c r="F200" i="3"/>
  <c r="I200" i="3" s="1"/>
  <c r="E200" i="3"/>
  <c r="E27" i="3"/>
  <c r="I28" i="3"/>
  <c r="F27" i="3"/>
  <c r="I27" i="3" s="1"/>
  <c r="F140" i="3"/>
  <c r="I140" i="3" s="1"/>
  <c r="C52" i="8"/>
  <c r="M51" i="8"/>
  <c r="L51" i="8"/>
  <c r="K51" i="8"/>
  <c r="J51" i="8"/>
  <c r="I51" i="8"/>
  <c r="H51" i="8"/>
  <c r="G51" i="8"/>
  <c r="F51" i="8"/>
  <c r="D51" i="8"/>
  <c r="E51" i="8" s="1"/>
  <c r="M50" i="8"/>
  <c r="L50" i="8"/>
  <c r="K50" i="8"/>
  <c r="J50" i="8"/>
  <c r="I50" i="8"/>
  <c r="H50" i="8"/>
  <c r="G50" i="8"/>
  <c r="F50" i="8"/>
  <c r="D50" i="8"/>
  <c r="E50" i="8" s="1"/>
  <c r="M49" i="8"/>
  <c r="L49" i="8"/>
  <c r="K49" i="8"/>
  <c r="J49" i="8"/>
  <c r="I49" i="8"/>
  <c r="H49" i="8"/>
  <c r="G49" i="8"/>
  <c r="F49" i="8"/>
  <c r="D49" i="8"/>
  <c r="E49" i="8" s="1"/>
  <c r="M48" i="8"/>
  <c r="L48" i="8"/>
  <c r="K48" i="8"/>
  <c r="J48" i="8"/>
  <c r="I48" i="8"/>
  <c r="H48" i="8"/>
  <c r="G48" i="8"/>
  <c r="F48" i="8"/>
  <c r="D48" i="8"/>
  <c r="E48" i="8" s="1"/>
  <c r="M47" i="8"/>
  <c r="L47" i="8"/>
  <c r="K47" i="8"/>
  <c r="J47" i="8"/>
  <c r="I47" i="8"/>
  <c r="H47" i="8"/>
  <c r="G47" i="8"/>
  <c r="F47" i="8"/>
  <c r="D47" i="8"/>
  <c r="E47" i="8" s="1"/>
  <c r="M46" i="8"/>
  <c r="L46" i="8"/>
  <c r="K46" i="8"/>
  <c r="J46" i="8"/>
  <c r="I46" i="8"/>
  <c r="H46" i="8"/>
  <c r="G46" i="8"/>
  <c r="F46" i="8"/>
  <c r="D46" i="8"/>
  <c r="E46" i="8" s="1"/>
  <c r="M45" i="8"/>
  <c r="L45" i="8"/>
  <c r="K45" i="8"/>
  <c r="J45" i="8"/>
  <c r="I45" i="8"/>
  <c r="H45" i="8"/>
  <c r="G45" i="8"/>
  <c r="F45" i="8"/>
  <c r="D45" i="8"/>
  <c r="E45" i="8" s="1"/>
  <c r="M44" i="8"/>
  <c r="L44" i="8"/>
  <c r="K44" i="8"/>
  <c r="J44" i="8"/>
  <c r="I44" i="8"/>
  <c r="H44" i="8"/>
  <c r="G44" i="8"/>
  <c r="F44" i="8"/>
  <c r="D44" i="8"/>
  <c r="E44" i="8" s="1"/>
  <c r="M43" i="8"/>
  <c r="L43" i="8"/>
  <c r="K43" i="8"/>
  <c r="J43" i="8"/>
  <c r="I43" i="8"/>
  <c r="H43" i="8"/>
  <c r="G43" i="8"/>
  <c r="F43" i="8"/>
  <c r="D43" i="8"/>
  <c r="E43" i="8" s="1"/>
  <c r="M42" i="8"/>
  <c r="L42" i="8"/>
  <c r="K42" i="8"/>
  <c r="J42" i="8"/>
  <c r="I42" i="8"/>
  <c r="H42" i="8"/>
  <c r="G42" i="8"/>
  <c r="F42" i="8"/>
  <c r="D42" i="8"/>
  <c r="E42" i="8" s="1"/>
  <c r="M41" i="8"/>
  <c r="L41" i="8"/>
  <c r="K41" i="8"/>
  <c r="J41" i="8"/>
  <c r="I41" i="8"/>
  <c r="H41" i="8"/>
  <c r="G41" i="8"/>
  <c r="F41" i="8"/>
  <c r="D41" i="8"/>
  <c r="E41" i="8" s="1"/>
  <c r="M40" i="8"/>
  <c r="L40" i="8"/>
  <c r="K40" i="8"/>
  <c r="J40" i="8"/>
  <c r="I40" i="8"/>
  <c r="H40" i="8"/>
  <c r="G40" i="8"/>
  <c r="F40" i="8"/>
  <c r="D40" i="8"/>
  <c r="E40" i="8" s="1"/>
  <c r="M39" i="8"/>
  <c r="L39" i="8"/>
  <c r="K39" i="8"/>
  <c r="J39" i="8"/>
  <c r="I39" i="8"/>
  <c r="H39" i="8"/>
  <c r="G39" i="8"/>
  <c r="F39" i="8"/>
  <c r="D39" i="8"/>
  <c r="D15" i="8"/>
  <c r="D33" i="8" s="1"/>
  <c r="C17" i="8"/>
  <c r="F4" i="8"/>
  <c r="F22" i="8" s="1"/>
  <c r="G4" i="8"/>
  <c r="G22" i="8" s="1"/>
  <c r="H4" i="8"/>
  <c r="H22" i="8" s="1"/>
  <c r="I4" i="8"/>
  <c r="I22" i="8" s="1"/>
  <c r="J4" i="8"/>
  <c r="J22" i="8" s="1"/>
  <c r="K4" i="8"/>
  <c r="K22" i="8" s="1"/>
  <c r="L4" i="8"/>
  <c r="L22" i="8" s="1"/>
  <c r="M4" i="8"/>
  <c r="M22" i="8" s="1"/>
  <c r="F5" i="8"/>
  <c r="F23" i="8" s="1"/>
  <c r="G5" i="8"/>
  <c r="G23" i="8" s="1"/>
  <c r="H5" i="8"/>
  <c r="H23" i="8" s="1"/>
  <c r="I5" i="8"/>
  <c r="I23" i="8" s="1"/>
  <c r="J5" i="8"/>
  <c r="J23" i="8" s="1"/>
  <c r="K5" i="8"/>
  <c r="K23" i="8" s="1"/>
  <c r="L5" i="8"/>
  <c r="L23" i="8" s="1"/>
  <c r="M5" i="8"/>
  <c r="M23" i="8" s="1"/>
  <c r="F6" i="8"/>
  <c r="F24" i="8" s="1"/>
  <c r="G6" i="8"/>
  <c r="G24" i="8" s="1"/>
  <c r="H6" i="8"/>
  <c r="H24" i="8" s="1"/>
  <c r="I6" i="8"/>
  <c r="I24" i="8" s="1"/>
  <c r="J6" i="8"/>
  <c r="J24" i="8" s="1"/>
  <c r="K6" i="8"/>
  <c r="K24" i="8" s="1"/>
  <c r="L6" i="8"/>
  <c r="L24" i="8" s="1"/>
  <c r="M6" i="8"/>
  <c r="M24" i="8" s="1"/>
  <c r="F7" i="8"/>
  <c r="F25" i="8" s="1"/>
  <c r="G7" i="8"/>
  <c r="G25" i="8" s="1"/>
  <c r="H7" i="8"/>
  <c r="H25" i="8" s="1"/>
  <c r="I7" i="8"/>
  <c r="I25" i="8" s="1"/>
  <c r="J7" i="8"/>
  <c r="J25" i="8" s="1"/>
  <c r="K7" i="8"/>
  <c r="K25" i="8" s="1"/>
  <c r="L7" i="8"/>
  <c r="L25" i="8" s="1"/>
  <c r="M7" i="8"/>
  <c r="M25" i="8" s="1"/>
  <c r="F8" i="8"/>
  <c r="F26" i="8" s="1"/>
  <c r="G8" i="8"/>
  <c r="G26" i="8" s="1"/>
  <c r="H8" i="8"/>
  <c r="H26" i="8" s="1"/>
  <c r="I8" i="8"/>
  <c r="I26" i="8" s="1"/>
  <c r="J8" i="8"/>
  <c r="J26" i="8" s="1"/>
  <c r="K8" i="8"/>
  <c r="K26" i="8" s="1"/>
  <c r="L8" i="8"/>
  <c r="L26" i="8" s="1"/>
  <c r="M8" i="8"/>
  <c r="M26" i="8" s="1"/>
  <c r="F9" i="8"/>
  <c r="F27" i="8" s="1"/>
  <c r="G9" i="8"/>
  <c r="G27" i="8" s="1"/>
  <c r="H9" i="8"/>
  <c r="H27" i="8" s="1"/>
  <c r="I9" i="8"/>
  <c r="I27" i="8" s="1"/>
  <c r="J9" i="8"/>
  <c r="J27" i="8" s="1"/>
  <c r="K9" i="8"/>
  <c r="K27" i="8" s="1"/>
  <c r="L9" i="8"/>
  <c r="L27" i="8" s="1"/>
  <c r="M9" i="8"/>
  <c r="M27" i="8" s="1"/>
  <c r="F10" i="8"/>
  <c r="F28" i="8" s="1"/>
  <c r="G10" i="8"/>
  <c r="G28" i="8" s="1"/>
  <c r="H10" i="8"/>
  <c r="H28" i="8" s="1"/>
  <c r="I10" i="8"/>
  <c r="I28" i="8" s="1"/>
  <c r="J10" i="8"/>
  <c r="J28" i="8" s="1"/>
  <c r="K10" i="8"/>
  <c r="K28" i="8" s="1"/>
  <c r="L10" i="8"/>
  <c r="L28" i="8" s="1"/>
  <c r="M10" i="8"/>
  <c r="M28" i="8" s="1"/>
  <c r="F11" i="8"/>
  <c r="F29" i="8" s="1"/>
  <c r="G11" i="8"/>
  <c r="G29" i="8" s="1"/>
  <c r="H11" i="8"/>
  <c r="H29" i="8" s="1"/>
  <c r="I11" i="8"/>
  <c r="I29" i="8" s="1"/>
  <c r="J11" i="8"/>
  <c r="J29" i="8" s="1"/>
  <c r="K11" i="8"/>
  <c r="K29" i="8" s="1"/>
  <c r="L11" i="8"/>
  <c r="L29" i="8" s="1"/>
  <c r="M11" i="8"/>
  <c r="M29" i="8" s="1"/>
  <c r="F12" i="8"/>
  <c r="F30" i="8" s="1"/>
  <c r="G12" i="8"/>
  <c r="G30" i="8" s="1"/>
  <c r="H12" i="8"/>
  <c r="H30" i="8" s="1"/>
  <c r="I12" i="8"/>
  <c r="I30" i="8" s="1"/>
  <c r="J12" i="8"/>
  <c r="J30" i="8" s="1"/>
  <c r="K12" i="8"/>
  <c r="K30" i="8" s="1"/>
  <c r="L12" i="8"/>
  <c r="L30" i="8" s="1"/>
  <c r="M12" i="8"/>
  <c r="M30" i="8" s="1"/>
  <c r="F13" i="8"/>
  <c r="F31" i="8" s="1"/>
  <c r="G13" i="8"/>
  <c r="G31" i="8" s="1"/>
  <c r="H13" i="8"/>
  <c r="H31" i="8" s="1"/>
  <c r="I13" i="8"/>
  <c r="I31" i="8" s="1"/>
  <c r="J13" i="8"/>
  <c r="J31" i="8" s="1"/>
  <c r="K13" i="8"/>
  <c r="K31" i="8" s="1"/>
  <c r="L13" i="8"/>
  <c r="L31" i="8" s="1"/>
  <c r="M13" i="8"/>
  <c r="M31" i="8" s="1"/>
  <c r="F14" i="8"/>
  <c r="F32" i="8" s="1"/>
  <c r="G14" i="8"/>
  <c r="G32" i="8" s="1"/>
  <c r="H14" i="8"/>
  <c r="H32" i="8" s="1"/>
  <c r="I14" i="8"/>
  <c r="I32" i="8" s="1"/>
  <c r="J14" i="8"/>
  <c r="J32" i="8" s="1"/>
  <c r="K14" i="8"/>
  <c r="K32" i="8" s="1"/>
  <c r="L14" i="8"/>
  <c r="L32" i="8" s="1"/>
  <c r="M14" i="8"/>
  <c r="M32" i="8" s="1"/>
  <c r="F15" i="8"/>
  <c r="F33" i="8" s="1"/>
  <c r="G15" i="8"/>
  <c r="G33" i="8" s="1"/>
  <c r="H15" i="8"/>
  <c r="H33" i="8" s="1"/>
  <c r="I15" i="8"/>
  <c r="I33" i="8" s="1"/>
  <c r="J15" i="8"/>
  <c r="J33" i="8" s="1"/>
  <c r="K15" i="8"/>
  <c r="K33" i="8" s="1"/>
  <c r="L15" i="8"/>
  <c r="L33" i="8" s="1"/>
  <c r="M15" i="8"/>
  <c r="M33" i="8" s="1"/>
  <c r="F16" i="8"/>
  <c r="F34" i="8" s="1"/>
  <c r="G16" i="8"/>
  <c r="G34" i="8" s="1"/>
  <c r="H16" i="8"/>
  <c r="H34" i="8" s="1"/>
  <c r="I16" i="8"/>
  <c r="I34" i="8" s="1"/>
  <c r="J16" i="8"/>
  <c r="J34" i="8" s="1"/>
  <c r="K16" i="8"/>
  <c r="K34" i="8" s="1"/>
  <c r="L16" i="8"/>
  <c r="L34" i="8" s="1"/>
  <c r="M16" i="8"/>
  <c r="M34" i="8" s="1"/>
  <c r="D5" i="8"/>
  <c r="D23" i="8" s="1"/>
  <c r="D6" i="8"/>
  <c r="D24" i="8" s="1"/>
  <c r="D7" i="8"/>
  <c r="D25" i="8" s="1"/>
  <c r="D8" i="8"/>
  <c r="D26" i="8" s="1"/>
  <c r="D9" i="8"/>
  <c r="D27" i="8" s="1"/>
  <c r="D10" i="8"/>
  <c r="D28" i="8" s="1"/>
  <c r="D11" i="8"/>
  <c r="D29" i="8" s="1"/>
  <c r="D12" i="8"/>
  <c r="D30" i="8" s="1"/>
  <c r="D13" i="8"/>
  <c r="D31" i="8" s="1"/>
  <c r="D14" i="8"/>
  <c r="D32" i="8" s="1"/>
  <c r="D16" i="8"/>
  <c r="D34" i="8" s="1"/>
  <c r="D4" i="8"/>
  <c r="D22" i="8" s="1"/>
  <c r="D52" i="8" l="1"/>
  <c r="E52" i="8" s="1"/>
  <c r="G52" i="8"/>
  <c r="N39" i="8"/>
  <c r="K52" i="8"/>
  <c r="M52" i="8"/>
  <c r="N49" i="8"/>
  <c r="N50" i="8"/>
  <c r="F52" i="8"/>
  <c r="H52" i="8"/>
  <c r="J52" i="8"/>
  <c r="L52" i="8"/>
  <c r="N41" i="8"/>
  <c r="N42" i="8"/>
  <c r="N45" i="8"/>
  <c r="N46" i="8"/>
  <c r="N51" i="8"/>
  <c r="E39" i="8"/>
  <c r="N40" i="8"/>
  <c r="N43" i="8"/>
  <c r="N44" i="8"/>
  <c r="N47" i="8"/>
  <c r="N48" i="8"/>
  <c r="I52" i="8"/>
  <c r="N34" i="8"/>
  <c r="N30" i="8"/>
  <c r="N26" i="8"/>
  <c r="N33" i="8"/>
  <c r="N32" i="8"/>
  <c r="N31" i="8"/>
  <c r="N29" i="8"/>
  <c r="N28" i="8"/>
  <c r="N27" i="8"/>
  <c r="N25" i="8"/>
  <c r="N23" i="8"/>
  <c r="N16" i="8"/>
  <c r="N14" i="8"/>
  <c r="N12" i="8"/>
  <c r="N10" i="8"/>
  <c r="N8" i="8"/>
  <c r="N6" i="8"/>
  <c r="M17" i="8"/>
  <c r="K17" i="8"/>
  <c r="I17" i="8"/>
  <c r="G17" i="8"/>
  <c r="D17" i="8"/>
  <c r="N15" i="8"/>
  <c r="N13" i="8"/>
  <c r="N11" i="8"/>
  <c r="N9" i="8"/>
  <c r="N7" i="8"/>
  <c r="N5" i="8"/>
  <c r="L17" i="8"/>
  <c r="J17" i="8"/>
  <c r="H17" i="8"/>
  <c r="F17" i="8"/>
  <c r="N4" i="8"/>
  <c r="N24" i="8"/>
  <c r="N22" i="8"/>
  <c r="N52" i="8" l="1"/>
  <c r="N17" i="8"/>
  <c r="G4" i="4" l="1"/>
  <c r="I14" i="3"/>
  <c r="I18" i="3"/>
  <c r="I9" i="3"/>
  <c r="I8" i="3"/>
  <c r="I10" i="3"/>
  <c r="I13" i="3"/>
  <c r="I6" i="3"/>
  <c r="I7" i="3"/>
  <c r="I12" i="3"/>
  <c r="I15" i="3"/>
  <c r="I24" i="3"/>
  <c r="I26" i="3"/>
  <c r="I23" i="3"/>
  <c r="I53" i="3"/>
  <c r="I63" i="3"/>
  <c r="I80" i="3"/>
  <c r="I72" i="3"/>
  <c r="I69" i="3"/>
  <c r="I67" i="3"/>
  <c r="I79" i="3"/>
  <c r="I55" i="3"/>
  <c r="I60" i="3"/>
  <c r="I57" i="3"/>
  <c r="I78" i="3"/>
  <c r="I75" i="3"/>
  <c r="I76" i="3"/>
  <c r="I73" i="3"/>
  <c r="I74" i="3"/>
  <c r="I71" i="3"/>
  <c r="I77" i="3"/>
  <c r="I101" i="3"/>
  <c r="I112" i="3"/>
  <c r="I113" i="3"/>
  <c r="I98" i="3"/>
  <c r="I89" i="3"/>
  <c r="I94" i="3"/>
  <c r="I87" i="3"/>
  <c r="I109" i="3"/>
  <c r="I92" i="3"/>
  <c r="I108" i="3"/>
  <c r="I95" i="3"/>
  <c r="I107" i="3"/>
  <c r="I100" i="3"/>
  <c r="I99" i="3"/>
  <c r="I103" i="3"/>
  <c r="I97" i="3"/>
  <c r="I84" i="3"/>
  <c r="I96" i="3"/>
  <c r="I102" i="3"/>
  <c r="I93" i="3"/>
  <c r="I83" i="3"/>
  <c r="I82" i="3"/>
  <c r="I90" i="3"/>
  <c r="I115" i="3"/>
  <c r="I116" i="3"/>
  <c r="I117" i="3"/>
  <c r="I132" i="3"/>
  <c r="I123" i="3"/>
  <c r="I127" i="3"/>
  <c r="I137" i="3"/>
  <c r="I136" i="3"/>
  <c r="I139" i="3"/>
  <c r="I141" i="3"/>
  <c r="I143" i="3"/>
  <c r="I144" i="3"/>
  <c r="I145" i="3"/>
  <c r="I146" i="3"/>
  <c r="I147" i="3"/>
  <c r="I150" i="3"/>
  <c r="I158" i="3"/>
  <c r="I153" i="3"/>
  <c r="I152" i="3"/>
  <c r="I154" i="3"/>
  <c r="I156" i="3"/>
  <c r="I157" i="3"/>
  <c r="I160" i="3"/>
  <c r="I161" i="3"/>
  <c r="I162" i="3"/>
  <c r="I173" i="3"/>
  <c r="I167" i="3"/>
  <c r="I189" i="3"/>
  <c r="I187" i="3"/>
  <c r="I176" i="3"/>
  <c r="I184" i="3"/>
  <c r="I168" i="3"/>
  <c r="I169" i="3"/>
  <c r="I172" i="3"/>
  <c r="I174" i="3"/>
  <c r="I175" i="3"/>
  <c r="I177" i="3"/>
  <c r="I180" i="3"/>
  <c r="I181" i="3"/>
  <c r="I178" i="3"/>
  <c r="I182" i="3"/>
  <c r="I183" i="3"/>
  <c r="I186" i="3"/>
  <c r="I197" i="3"/>
  <c r="I195" i="3"/>
  <c r="I196" i="3"/>
  <c r="I191" i="3"/>
  <c r="I199" i="3"/>
  <c r="I190" i="3" l="1"/>
  <c r="I11" i="3"/>
  <c r="H13" i="7" l="1"/>
  <c r="I13" i="7"/>
  <c r="J13" i="7"/>
  <c r="K13" i="7"/>
  <c r="L13" i="7"/>
  <c r="M13" i="7"/>
  <c r="N13" i="7"/>
  <c r="O13" i="7"/>
  <c r="Z24" i="3" l="1"/>
  <c r="Z26" i="3"/>
  <c r="Z23" i="3"/>
  <c r="Z33" i="3"/>
  <c r="Z29" i="3"/>
  <c r="Z30" i="3"/>
  <c r="Z31" i="3"/>
  <c r="Z32" i="3"/>
  <c r="Z34" i="3"/>
  <c r="Z35" i="3"/>
  <c r="Z36" i="3"/>
  <c r="Z37" i="3"/>
  <c r="Z38" i="3"/>
  <c r="Z39" i="3"/>
  <c r="Z40" i="3"/>
  <c r="Z41" i="3"/>
  <c r="Z45" i="3"/>
  <c r="Z49" i="3"/>
  <c r="Z50" i="3"/>
  <c r="Z51" i="3"/>
  <c r="Z28" i="3"/>
  <c r="Z53" i="3"/>
  <c r="Z63" i="3"/>
  <c r="Z80" i="3"/>
  <c r="Z72" i="3"/>
  <c r="Z69" i="3"/>
  <c r="Z67" i="3"/>
  <c r="Z79" i="3"/>
  <c r="Z55" i="3"/>
  <c r="Z60" i="3"/>
  <c r="Z57" i="3"/>
  <c r="Z78" i="3"/>
  <c r="Z75" i="3"/>
  <c r="Z76" i="3"/>
  <c r="Z73" i="3"/>
  <c r="Z74" i="3"/>
  <c r="Z71" i="3"/>
  <c r="Z77" i="3"/>
  <c r="Z101" i="3"/>
  <c r="Z112" i="3"/>
  <c r="Z113" i="3"/>
  <c r="Z98" i="3"/>
  <c r="Z89" i="3"/>
  <c r="Z94" i="3"/>
  <c r="Z87" i="3"/>
  <c r="Z109" i="3"/>
  <c r="Z92" i="3"/>
  <c r="Z108" i="3"/>
  <c r="Z95" i="3"/>
  <c r="Z107" i="3"/>
  <c r="Z100" i="3"/>
  <c r="Z99" i="3"/>
  <c r="Z103" i="3"/>
  <c r="Z97" i="3"/>
  <c r="Z84" i="3"/>
  <c r="Z96" i="3"/>
  <c r="Z102" i="3"/>
  <c r="Z93" i="3"/>
  <c r="Z115" i="3"/>
  <c r="Z116" i="3"/>
  <c r="Z117" i="3"/>
  <c r="Z132" i="3"/>
  <c r="Z134" i="3"/>
  <c r="Z123" i="3"/>
  <c r="Z127" i="3"/>
  <c r="Z137" i="3"/>
  <c r="Z136" i="3"/>
  <c r="Z139" i="3"/>
  <c r="Z141" i="3"/>
  <c r="Z144" i="3"/>
  <c r="Z145" i="3"/>
  <c r="Z146" i="3"/>
  <c r="Z147" i="3"/>
  <c r="Z150" i="3"/>
  <c r="Z158" i="3"/>
  <c r="Z153" i="3"/>
  <c r="Z152" i="3"/>
  <c r="Z154" i="3"/>
  <c r="Z156" i="3"/>
  <c r="Z157" i="3"/>
  <c r="Z160" i="3"/>
  <c r="Z161" i="3"/>
  <c r="Z162" i="3"/>
  <c r="Z173" i="3"/>
  <c r="Z167" i="3"/>
  <c r="Z189" i="3"/>
  <c r="Z187" i="3"/>
  <c r="Z176" i="3"/>
  <c r="Z184" i="3"/>
  <c r="Z168" i="3"/>
  <c r="Z169" i="3"/>
  <c r="Z172" i="3"/>
  <c r="Z174" i="3"/>
  <c r="Z175" i="3"/>
  <c r="Z177" i="3"/>
  <c r="Z180" i="3"/>
  <c r="Z181" i="3"/>
  <c r="Z178" i="3"/>
  <c r="Z182" i="3"/>
  <c r="Z183" i="3"/>
  <c r="Z186" i="3"/>
  <c r="Z197" i="3"/>
  <c r="Z195" i="3"/>
  <c r="Z196" i="3"/>
  <c r="Z191" i="3"/>
  <c r="Z198" i="3"/>
  <c r="Z199" i="3"/>
  <c r="Z83" i="3"/>
  <c r="Z82" i="3"/>
  <c r="Z90" i="3"/>
  <c r="Z14" i="3"/>
  <c r="Z18" i="3"/>
  <c r="Z9" i="3"/>
  <c r="Z5" i="3"/>
  <c r="Z8" i="3"/>
  <c r="Z10" i="3"/>
  <c r="Z13" i="3"/>
  <c r="Z6" i="3"/>
  <c r="Z7" i="3"/>
  <c r="Z12" i="3"/>
  <c r="Z15" i="3"/>
  <c r="Z19" i="3"/>
  <c r="Z20" i="3"/>
  <c r="Z21" i="3"/>
  <c r="Z17" i="3"/>
  <c r="Z114" i="3" l="1"/>
  <c r="X6" i="5" s="1"/>
  <c r="Z122" i="3"/>
  <c r="X13" i="5" s="1"/>
  <c r="Z149" i="3"/>
  <c r="X11" i="5" s="1"/>
  <c r="Z81" i="3"/>
  <c r="X10" i="5" s="1"/>
  <c r="Z166" i="3"/>
  <c r="X15" i="5" s="1"/>
  <c r="Z52" i="3"/>
  <c r="X9" i="5" s="1"/>
  <c r="Z159" i="3"/>
  <c r="X8" i="5" s="1"/>
  <c r="Z27" i="3"/>
  <c r="X12" i="5" s="1"/>
  <c r="Z200" i="3"/>
  <c r="X16" i="5" s="1"/>
  <c r="Z140" i="3"/>
  <c r="X14" i="5" s="1"/>
  <c r="Z190" i="3"/>
  <c r="P17" i="7"/>
  <c r="P16" i="7"/>
  <c r="P15" i="7"/>
  <c r="P14" i="7"/>
  <c r="P13" i="7"/>
  <c r="F13" i="7"/>
  <c r="P12" i="7"/>
  <c r="P11" i="7"/>
  <c r="P10" i="7"/>
  <c r="P9" i="7"/>
  <c r="P8" i="7"/>
  <c r="P7" i="7"/>
  <c r="P6" i="7"/>
  <c r="P5" i="7"/>
  <c r="M10" i="6"/>
  <c r="L10" i="6"/>
  <c r="K10" i="6"/>
  <c r="J10" i="6"/>
  <c r="N10" i="6" s="1"/>
  <c r="I10" i="6"/>
  <c r="H10" i="6"/>
  <c r="G10" i="6"/>
  <c r="F10" i="6"/>
  <c r="D10" i="6"/>
  <c r="E10" i="6" s="1"/>
  <c r="C10" i="6"/>
  <c r="N9" i="6"/>
  <c r="E9" i="6"/>
  <c r="N8" i="6"/>
  <c r="E8" i="6"/>
  <c r="N7" i="6"/>
  <c r="E7" i="6"/>
  <c r="N6" i="6"/>
  <c r="E6" i="6"/>
  <c r="N5" i="6"/>
  <c r="E5" i="6"/>
  <c r="H18" i="5"/>
  <c r="E18" i="5"/>
  <c r="I18" i="5"/>
  <c r="F18" i="5"/>
  <c r="G18" i="5" s="1"/>
  <c r="E16" i="8"/>
  <c r="E15" i="8"/>
  <c r="E14" i="8"/>
  <c r="E13" i="8"/>
  <c r="E12" i="8"/>
  <c r="E11" i="8"/>
  <c r="E10" i="8"/>
  <c r="E9" i="8"/>
  <c r="E8" i="8"/>
  <c r="E7" i="8"/>
  <c r="E6" i="8"/>
  <c r="E5" i="8"/>
  <c r="E4" i="8"/>
  <c r="Z11" i="3"/>
  <c r="Z22" i="3" s="1"/>
  <c r="X5" i="5" l="1"/>
  <c r="E17" i="8"/>
</calcChain>
</file>

<file path=xl/sharedStrings.xml><?xml version="1.0" encoding="utf-8"?>
<sst xmlns="http://schemas.openxmlformats.org/spreadsheetml/2006/main" count="3935" uniqueCount="1005">
  <si>
    <t>State/Region</t>
  </si>
  <si>
    <t>Pcode</t>
  </si>
  <si>
    <t>Total No. of Population (Census 2014)</t>
  </si>
  <si>
    <t>Affected Population</t>
  </si>
  <si>
    <t>Affected Household</t>
  </si>
  <si>
    <t>Death</t>
  </si>
  <si>
    <t>Provided/Delivered Relief Items (Kyats)</t>
  </si>
  <si>
    <t>Number</t>
  </si>
  <si>
    <t>% of Total</t>
  </si>
  <si>
    <t>Collapsed/ Destroyed</t>
  </si>
  <si>
    <t>Displaced</t>
  </si>
  <si>
    <t>Rice</t>
  </si>
  <si>
    <t>Food</t>
  </si>
  <si>
    <t>Shelter</t>
  </si>
  <si>
    <t>NFI</t>
  </si>
  <si>
    <t>Support for Death</t>
  </si>
  <si>
    <t>Total</t>
  </si>
  <si>
    <t>Rakhine</t>
  </si>
  <si>
    <t>MMR012</t>
  </si>
  <si>
    <t>Sagaing</t>
  </si>
  <si>
    <t>MMR005</t>
  </si>
  <si>
    <t>Magway</t>
  </si>
  <si>
    <t>MMR009</t>
  </si>
  <si>
    <t>Chin</t>
  </si>
  <si>
    <t>MMR004</t>
  </si>
  <si>
    <t>Ayeyarwady</t>
  </si>
  <si>
    <t>MMR017</t>
  </si>
  <si>
    <t>Bago</t>
  </si>
  <si>
    <t>MMR111</t>
  </si>
  <si>
    <t>Mandalay</t>
  </si>
  <si>
    <t>MMR010</t>
  </si>
  <si>
    <t>Kayin</t>
  </si>
  <si>
    <t>MMR003</t>
  </si>
  <si>
    <t>Kachin</t>
  </si>
  <si>
    <t>MMR001</t>
  </si>
  <si>
    <t>Shan</t>
  </si>
  <si>
    <t>MMR222</t>
  </si>
  <si>
    <t>Mon</t>
  </si>
  <si>
    <t>MMR011</t>
  </si>
  <si>
    <t>Yangon</t>
  </si>
  <si>
    <t>MMR013</t>
  </si>
  <si>
    <t>Tanintharyi</t>
  </si>
  <si>
    <t>MMR006</t>
  </si>
  <si>
    <t>Source - Relief and Resettlement Department, Ministry of Social Welfare</t>
  </si>
  <si>
    <t>Township</t>
  </si>
  <si>
    <t>Tsp_Pcode</t>
  </si>
  <si>
    <t>Date of Flood Started</t>
  </si>
  <si>
    <t>Provided/ Delivered Relief Items (Kyats)</t>
  </si>
  <si>
    <t>Remark</t>
  </si>
  <si>
    <t>Minbya</t>
  </si>
  <si>
    <t>Buthidaung</t>
  </si>
  <si>
    <t>Ann</t>
  </si>
  <si>
    <t>Mrauk-U</t>
  </si>
  <si>
    <t>Sittwe</t>
  </si>
  <si>
    <t>Pauktaw</t>
  </si>
  <si>
    <t>Kyauktaw</t>
  </si>
  <si>
    <t>Maungdaw</t>
  </si>
  <si>
    <t>Ponnagyun</t>
  </si>
  <si>
    <t>Rathedaung</t>
  </si>
  <si>
    <t>Myebon</t>
  </si>
  <si>
    <t>Kyaukpyu</t>
  </si>
  <si>
    <t>Thandwe</t>
  </si>
  <si>
    <t>Toungup</t>
  </si>
  <si>
    <t>Gwa</t>
  </si>
  <si>
    <t>Munaung</t>
  </si>
  <si>
    <t>Dawei</t>
  </si>
  <si>
    <t>Hlaingbwe</t>
  </si>
  <si>
    <t>Hpapun</t>
  </si>
  <si>
    <t>Hpa-An</t>
  </si>
  <si>
    <t>Myaungmya</t>
  </si>
  <si>
    <t>Kangyidaunt</t>
  </si>
  <si>
    <t>Thabaung</t>
  </si>
  <si>
    <t>Ngapudaw</t>
  </si>
  <si>
    <t>Kyonpyaw</t>
  </si>
  <si>
    <t>Yegyi</t>
  </si>
  <si>
    <t>Ngathaingchaung &amp; Yegyi</t>
  </si>
  <si>
    <t>Kyaunggon</t>
  </si>
  <si>
    <t>Hinthada</t>
  </si>
  <si>
    <t>Zalun</t>
  </si>
  <si>
    <t>Lemyethna</t>
  </si>
  <si>
    <t>Myanaung</t>
  </si>
  <si>
    <t>Kyangin</t>
  </si>
  <si>
    <t>Ingapu</t>
  </si>
  <si>
    <t>Maubin</t>
  </si>
  <si>
    <t>Pantanaw</t>
  </si>
  <si>
    <t>Nyaungdon</t>
  </si>
  <si>
    <t>Danubyu</t>
  </si>
  <si>
    <t>Pathein</t>
  </si>
  <si>
    <t>Kyaukkyi</t>
  </si>
  <si>
    <t>Gyobingauk</t>
  </si>
  <si>
    <t>Shwedaung</t>
  </si>
  <si>
    <t>Padaung</t>
  </si>
  <si>
    <t>Pyay</t>
  </si>
  <si>
    <t>Monyo</t>
  </si>
  <si>
    <t>Kawa</t>
  </si>
  <si>
    <t>Shwegyin</t>
  </si>
  <si>
    <t>Nyaunglebin</t>
  </si>
  <si>
    <t>Nattalin</t>
  </si>
  <si>
    <t>Minhla</t>
  </si>
  <si>
    <t>Okpho</t>
  </si>
  <si>
    <t>Thayarwady</t>
  </si>
  <si>
    <t>Letpadan</t>
  </si>
  <si>
    <t>Thegon</t>
  </si>
  <si>
    <t>MMR008005</t>
  </si>
  <si>
    <t>Zigon</t>
  </si>
  <si>
    <t>MMR008011</t>
  </si>
  <si>
    <t>Mingin</t>
  </si>
  <si>
    <t>Kanbalu</t>
  </si>
  <si>
    <t>Kyunhla</t>
  </si>
  <si>
    <t>Kani</t>
  </si>
  <si>
    <t>Kawlin</t>
  </si>
  <si>
    <t>Budalin</t>
  </si>
  <si>
    <t>Indaw</t>
  </si>
  <si>
    <t>Ye-U</t>
  </si>
  <si>
    <t>Monywa</t>
  </si>
  <si>
    <t>Khin-U</t>
  </si>
  <si>
    <t>Ayadaw</t>
  </si>
  <si>
    <t>Wetlet</t>
  </si>
  <si>
    <t>Kalewa</t>
  </si>
  <si>
    <t>Kale</t>
  </si>
  <si>
    <t>Mawlaik</t>
  </si>
  <si>
    <t>Salingyi</t>
  </si>
  <si>
    <t>Myaung</t>
  </si>
  <si>
    <t>Yinmarbin</t>
  </si>
  <si>
    <t>Tamu</t>
  </si>
  <si>
    <t>Chaung-U</t>
  </si>
  <si>
    <t>Mogaung</t>
  </si>
  <si>
    <t>Hpakant</t>
  </si>
  <si>
    <t>Mohnyin</t>
  </si>
  <si>
    <t>Hsipaw</t>
  </si>
  <si>
    <t>Mongmit</t>
  </si>
  <si>
    <t>Kalaw</t>
  </si>
  <si>
    <t>Tangyan</t>
  </si>
  <si>
    <t>Tachileik</t>
  </si>
  <si>
    <t>Kenglat Sub Tsp</t>
  </si>
  <si>
    <t>Mongyawng</t>
  </si>
  <si>
    <t>Mongton</t>
  </si>
  <si>
    <t>Mogoke</t>
  </si>
  <si>
    <t>Thabeikkyin</t>
  </si>
  <si>
    <t>Singu</t>
  </si>
  <si>
    <t>Nyaung-U</t>
  </si>
  <si>
    <t>Myingyan</t>
  </si>
  <si>
    <t>Taungtha</t>
  </si>
  <si>
    <t>Mindat</t>
  </si>
  <si>
    <t>Samee &amp; Mindat</t>
  </si>
  <si>
    <t>Hakha</t>
  </si>
  <si>
    <t>Paletwa</t>
  </si>
  <si>
    <t>Tedim</t>
  </si>
  <si>
    <t>Falam</t>
  </si>
  <si>
    <t>Tonzang</t>
  </si>
  <si>
    <t>Kanpetlet</t>
  </si>
  <si>
    <t>Matupi</t>
  </si>
  <si>
    <t>Kyaikto</t>
  </si>
  <si>
    <t>Bilin</t>
  </si>
  <si>
    <t>Thaton</t>
  </si>
  <si>
    <t>Pwintbyu</t>
  </si>
  <si>
    <t>Saw</t>
  </si>
  <si>
    <t>Gangaw</t>
  </si>
  <si>
    <t>Sidoktaya</t>
  </si>
  <si>
    <t>Yesagyo</t>
  </si>
  <si>
    <t>Yenangyaung</t>
  </si>
  <si>
    <t>Chauk</t>
  </si>
  <si>
    <t>Minbu</t>
  </si>
  <si>
    <t>Salin</t>
  </si>
  <si>
    <t>Ngape</t>
  </si>
  <si>
    <t>Thayet</t>
  </si>
  <si>
    <t>Sinbaungwe</t>
  </si>
  <si>
    <t>Kamma</t>
  </si>
  <si>
    <t>Aunglan</t>
  </si>
  <si>
    <t>Pakokku</t>
  </si>
  <si>
    <t>Seikphyu</t>
  </si>
  <si>
    <t>Shwepyithar</t>
  </si>
  <si>
    <t>Hmawbi</t>
  </si>
  <si>
    <t>Hlegu</t>
  </si>
  <si>
    <t>Dagon Myothit (East)</t>
  </si>
  <si>
    <t>Taikkyi</t>
  </si>
  <si>
    <t>Htantabin</t>
  </si>
  <si>
    <t>Myinmu</t>
  </si>
  <si>
    <t>MMR005002</t>
  </si>
  <si>
    <t>MMR005001</t>
  </si>
  <si>
    <t>Wuntho</t>
  </si>
  <si>
    <t>MMR005025</t>
  </si>
  <si>
    <t>Ministry of Social Welfare, Relief and Resettlement' s Response on Flood happened in June by State/Region 
(Source - Department of Relief and Resettlement (RRD))</t>
  </si>
  <si>
    <t>MMR012005</t>
  </si>
  <si>
    <t>MMR012010</t>
  </si>
  <si>
    <t>MMR012014</t>
  </si>
  <si>
    <t>MMR012003</t>
  </si>
  <si>
    <t>MMR012001</t>
  </si>
  <si>
    <t>MMR012007</t>
  </si>
  <si>
    <t>MMR012004</t>
  </si>
  <si>
    <t>MMR012009</t>
  </si>
  <si>
    <t>MMR012002</t>
  </si>
  <si>
    <t>MMR012008</t>
  </si>
  <si>
    <t>MMR012006</t>
  </si>
  <si>
    <t>MMR012011</t>
  </si>
  <si>
    <t>MMR012015</t>
  </si>
  <si>
    <t>MMR012016</t>
  </si>
  <si>
    <t>MMR012017</t>
  </si>
  <si>
    <t>MMR012012</t>
  </si>
  <si>
    <t>MMR006001</t>
  </si>
  <si>
    <t>MMR003002</t>
  </si>
  <si>
    <t>MMR003003</t>
  </si>
  <si>
    <t>MMR003001</t>
  </si>
  <si>
    <t>MMR017014</t>
  </si>
  <si>
    <t>MMR017002</t>
  </si>
  <si>
    <t>MMR017003</t>
  </si>
  <si>
    <t>MMR017004</t>
  </si>
  <si>
    <t>MMR017005</t>
  </si>
  <si>
    <t>MMR017006</t>
  </si>
  <si>
    <t>MMR017007</t>
  </si>
  <si>
    <t>MMR017008</t>
  </si>
  <si>
    <t>MMR017009</t>
  </si>
  <si>
    <t>MMR017010</t>
  </si>
  <si>
    <t>MMR017011</t>
  </si>
  <si>
    <t>MMR017012</t>
  </si>
  <si>
    <t>MMR017013</t>
  </si>
  <si>
    <t>MMR017019</t>
  </si>
  <si>
    <t>MMR017020</t>
  </si>
  <si>
    <t>MMR017021</t>
  </si>
  <si>
    <t>MMR017022</t>
  </si>
  <si>
    <t>MMR017001</t>
  </si>
  <si>
    <t>MMR007001</t>
  </si>
  <si>
    <t>MMR007011</t>
  </si>
  <si>
    <t>MMR008014</t>
  </si>
  <si>
    <t>MMR008006</t>
  </si>
  <si>
    <t>MMR008003</t>
  </si>
  <si>
    <t>MMR008001</t>
  </si>
  <si>
    <t>MMR008013</t>
  </si>
  <si>
    <t>MMR007003</t>
  </si>
  <si>
    <t>MMR007008</t>
  </si>
  <si>
    <t>MMR007005</t>
  </si>
  <si>
    <t>MMR008012</t>
  </si>
  <si>
    <t>MMR008009</t>
  </si>
  <si>
    <t>MMR008010</t>
  </si>
  <si>
    <t>MMR008007</t>
  </si>
  <si>
    <t>MMR008008</t>
  </si>
  <si>
    <t>MMR005029</t>
  </si>
  <si>
    <t>MMR005007</t>
  </si>
  <si>
    <t>MMR005008</t>
  </si>
  <si>
    <t>MMR005017</t>
  </si>
  <si>
    <t>MMR005024</t>
  </si>
  <si>
    <t>MMR005013</t>
  </si>
  <si>
    <t>MMR005021</t>
  </si>
  <si>
    <t>MMR005009</t>
  </si>
  <si>
    <t>MMR005012</t>
  </si>
  <si>
    <t>MMR005005</t>
  </si>
  <si>
    <t>MMR005014</t>
  </si>
  <si>
    <t>MMR005006</t>
  </si>
  <si>
    <t>MMR005028</t>
  </si>
  <si>
    <t>MMR005027</t>
  </si>
  <si>
    <t>MMR005031</t>
  </si>
  <si>
    <t>MMR005018</t>
  </si>
  <si>
    <t>MMR005003</t>
  </si>
  <si>
    <t>MMR005016</t>
  </si>
  <si>
    <t>MMR005030</t>
  </si>
  <si>
    <t>MMR005015</t>
  </si>
  <si>
    <t>MMR001008</t>
  </si>
  <si>
    <t>MMR001009</t>
  </si>
  <si>
    <t>MMR001007</t>
  </si>
  <si>
    <t>MMR015014</t>
  </si>
  <si>
    <t>MMR015017</t>
  </si>
  <si>
    <t>MMR014005</t>
  </si>
  <si>
    <t>MMR015004</t>
  </si>
  <si>
    <t>MMR016009</t>
  </si>
  <si>
    <t>MMR016011</t>
  </si>
  <si>
    <t>MMR016008</t>
  </si>
  <si>
    <t>MMR010011</t>
  </si>
  <si>
    <t>MMR010012</t>
  </si>
  <si>
    <t>MMR010010</t>
  </si>
  <si>
    <t>MMR010022</t>
  </si>
  <si>
    <t>MMR010017</t>
  </si>
  <si>
    <t>MMR010018</t>
  </si>
  <si>
    <t>MMR004006</t>
  </si>
  <si>
    <t>MMR004002</t>
  </si>
  <si>
    <t>MMR004009</t>
  </si>
  <si>
    <t>MMR004004</t>
  </si>
  <si>
    <t>MMR004001</t>
  </si>
  <si>
    <t>MMR004005</t>
  </si>
  <si>
    <t>MMR004008</t>
  </si>
  <si>
    <t>MMR004007</t>
  </si>
  <si>
    <t>MMR011009</t>
  </si>
  <si>
    <t>MMR011010</t>
  </si>
  <si>
    <t>MMR011007</t>
  </si>
  <si>
    <t>MMR009008</t>
  </si>
  <si>
    <t>MMR009001</t>
  </si>
  <si>
    <t>MMR009025</t>
  </si>
  <si>
    <t>MMR009023</t>
  </si>
  <si>
    <t>MMR009011</t>
  </si>
  <si>
    <t>MMR009019</t>
  </si>
  <si>
    <t>MMR009002</t>
  </si>
  <si>
    <t>MMR009003</t>
  </si>
  <si>
    <t>MMR009007</t>
  </si>
  <si>
    <t>MMR009010</t>
  </si>
  <si>
    <t>MMR009009</t>
  </si>
  <si>
    <t>MMR009012</t>
  </si>
  <si>
    <t>MMR009017</t>
  </si>
  <si>
    <t>MMR009015</t>
  </si>
  <si>
    <t>MMR009016</t>
  </si>
  <si>
    <t>MMR009018</t>
  </si>
  <si>
    <t>MMR009022</t>
  </si>
  <si>
    <t>MMR013007</t>
  </si>
  <si>
    <t>MMR013003</t>
  </si>
  <si>
    <t>MMR013004</t>
  </si>
  <si>
    <t>MMR013020</t>
  </si>
  <si>
    <t>MMR013005</t>
  </si>
  <si>
    <t>MMR007014</t>
  </si>
  <si>
    <t>NgatheiChaung</t>
  </si>
  <si>
    <t>Samee</t>
  </si>
  <si>
    <t>Okkan</t>
  </si>
  <si>
    <t>MMR009013</t>
  </si>
  <si>
    <t>Taikkyi &amp; Okkan</t>
  </si>
  <si>
    <t>SR Entry Data</t>
  </si>
  <si>
    <t>Summary data from Tsp</t>
  </si>
  <si>
    <t>Ministry of Social Welfare, Relief and Resettlement' s Response on Flood happened in June 2015 by Township 
 (Source - Department of Relief and Resettlement (RRD))</t>
  </si>
  <si>
    <t>June 24 to 28</t>
  </si>
  <si>
    <t>Rakhine Total</t>
  </si>
  <si>
    <t>State_Region</t>
  </si>
  <si>
    <t>TS_Pcode</t>
  </si>
  <si>
    <t>Bogale</t>
  </si>
  <si>
    <t>MMR017024</t>
  </si>
  <si>
    <t>Dedaye</t>
  </si>
  <si>
    <t>MMR017026</t>
  </si>
  <si>
    <t>Einme</t>
  </si>
  <si>
    <t>MMR017015</t>
  </si>
  <si>
    <t>Kayah</t>
  </si>
  <si>
    <t>Kyaiklat</t>
  </si>
  <si>
    <t>MMR017025</t>
  </si>
  <si>
    <t>Labutta</t>
  </si>
  <si>
    <t>MMR017016</t>
  </si>
  <si>
    <t>Mawlamyinegyun</t>
  </si>
  <si>
    <t>MMR017018</t>
  </si>
  <si>
    <t>Pyapon</t>
  </si>
  <si>
    <t>MMR017023</t>
  </si>
  <si>
    <t>Wakema</t>
  </si>
  <si>
    <t>MMR017017</t>
  </si>
  <si>
    <t>Daik-U</t>
  </si>
  <si>
    <t>MMR007007</t>
  </si>
  <si>
    <t>Kyauktaga</t>
  </si>
  <si>
    <t>MMR007006</t>
  </si>
  <si>
    <t>Oktwin</t>
  </si>
  <si>
    <t>MMR007013</t>
  </si>
  <si>
    <t>Paukkhaung</t>
  </si>
  <si>
    <t>MMR008002</t>
  </si>
  <si>
    <t>Paungde</t>
  </si>
  <si>
    <t>MMR008004</t>
  </si>
  <si>
    <t>Phyu</t>
  </si>
  <si>
    <t>MMR007012</t>
  </si>
  <si>
    <t>Taungoo</t>
  </si>
  <si>
    <t>MMR007009</t>
  </si>
  <si>
    <t>Thanatpin</t>
  </si>
  <si>
    <t>MMR007002</t>
  </si>
  <si>
    <t>Waw</t>
  </si>
  <si>
    <t>MMR007004</t>
  </si>
  <si>
    <t>Yedashe</t>
  </si>
  <si>
    <t>MMR007010</t>
  </si>
  <si>
    <t>Thantlang</t>
  </si>
  <si>
    <t>MMR004003</t>
  </si>
  <si>
    <t>Bhamo</t>
  </si>
  <si>
    <t>MMR001010</t>
  </si>
  <si>
    <t>Chipwi</t>
  </si>
  <si>
    <t>MMR001005</t>
  </si>
  <si>
    <t>Injangyang</t>
  </si>
  <si>
    <t>MMR001003</t>
  </si>
  <si>
    <t>Khaunglanhpu</t>
  </si>
  <si>
    <t>MMR001018</t>
  </si>
  <si>
    <t>Machanbaw</t>
  </si>
  <si>
    <t>MMR001016</t>
  </si>
  <si>
    <t>Mansi</t>
  </si>
  <si>
    <t>MMR001013</t>
  </si>
  <si>
    <t>Momauk</t>
  </si>
  <si>
    <t>MMR001012</t>
  </si>
  <si>
    <t>Myitkyina</t>
  </si>
  <si>
    <t>MMR001001</t>
  </si>
  <si>
    <t>Nawngmun</t>
  </si>
  <si>
    <t>MMR001017</t>
  </si>
  <si>
    <t>Puta-O</t>
  </si>
  <si>
    <t>MMR001014</t>
  </si>
  <si>
    <t>Shwegu</t>
  </si>
  <si>
    <t>MMR001011</t>
  </si>
  <si>
    <t>Sumprabum</t>
  </si>
  <si>
    <t>MMR001015</t>
  </si>
  <si>
    <t>Tanai</t>
  </si>
  <si>
    <t>MMR001004</t>
  </si>
  <si>
    <t>Tsawlaw</t>
  </si>
  <si>
    <t>MMR001006</t>
  </si>
  <si>
    <t>Waingmaw</t>
  </si>
  <si>
    <t>MMR001002</t>
  </si>
  <si>
    <t>Bawlakhe</t>
  </si>
  <si>
    <t>MMR002005</t>
  </si>
  <si>
    <t>Demoso</t>
  </si>
  <si>
    <t>MMR002002</t>
  </si>
  <si>
    <t>Hpasawng</t>
  </si>
  <si>
    <t>MMR002006</t>
  </si>
  <si>
    <t>Hpruso</t>
  </si>
  <si>
    <t>MMR002003</t>
  </si>
  <si>
    <t>Loikaw</t>
  </si>
  <si>
    <t>MMR002001</t>
  </si>
  <si>
    <t>Mese</t>
  </si>
  <si>
    <t>MMR002007</t>
  </si>
  <si>
    <t>Shadaw</t>
  </si>
  <si>
    <t>MMR002004</t>
  </si>
  <si>
    <t>Kawkareik</t>
  </si>
  <si>
    <t>MMR003006</t>
  </si>
  <si>
    <t>Kyainseikgyi</t>
  </si>
  <si>
    <t>MMR003007</t>
  </si>
  <si>
    <t>Myawaddy</t>
  </si>
  <si>
    <t>MMR003005</t>
  </si>
  <si>
    <t>Thandaunggyi</t>
  </si>
  <si>
    <t>MMR003004</t>
  </si>
  <si>
    <t>Mindon</t>
  </si>
  <si>
    <t>MMR009014</t>
  </si>
  <si>
    <t>Myaing</t>
  </si>
  <si>
    <t>MMR009020</t>
  </si>
  <si>
    <t>Myothit</t>
  </si>
  <si>
    <t>MMR009005</t>
  </si>
  <si>
    <t>Natmauk</t>
  </si>
  <si>
    <t>MMR009006</t>
  </si>
  <si>
    <t>Pauk</t>
  </si>
  <si>
    <t>MMR009021</t>
  </si>
  <si>
    <t>Taungdwingyi</t>
  </si>
  <si>
    <t>MMR009004</t>
  </si>
  <si>
    <t>Tilin</t>
  </si>
  <si>
    <t>MMR009024</t>
  </si>
  <si>
    <t>Amarapura</t>
  </si>
  <si>
    <t>MMR010006</t>
  </si>
  <si>
    <t>Aungmyaythazan</t>
  </si>
  <si>
    <t>MMR010001</t>
  </si>
  <si>
    <t>Chanayethazan</t>
  </si>
  <si>
    <t>MMR010002</t>
  </si>
  <si>
    <t>Chanmyathazi</t>
  </si>
  <si>
    <t>MMR010004</t>
  </si>
  <si>
    <t>Kyaukpadaung</t>
  </si>
  <si>
    <t>MMR010020</t>
  </si>
  <si>
    <t>Kyaukse</t>
  </si>
  <si>
    <t>MMR010013</t>
  </si>
  <si>
    <t>Madaya</t>
  </si>
  <si>
    <t>MMR010009</t>
  </si>
  <si>
    <t>Mahaaungmyay</t>
  </si>
  <si>
    <t>MMR010003</t>
  </si>
  <si>
    <t>Mahlaing</t>
  </si>
  <si>
    <t>MMR010029</t>
  </si>
  <si>
    <t>Meiktila</t>
  </si>
  <si>
    <t>MMR010028</t>
  </si>
  <si>
    <t>Myittha</t>
  </si>
  <si>
    <t>MMR010015</t>
  </si>
  <si>
    <t>Natogyi</t>
  </si>
  <si>
    <t>MMR010019</t>
  </si>
  <si>
    <t>Ngazun</t>
  </si>
  <si>
    <t>MMR010021</t>
  </si>
  <si>
    <t>Patheingyi</t>
  </si>
  <si>
    <t>MMR010007</t>
  </si>
  <si>
    <t>Pyawbwe</t>
  </si>
  <si>
    <t>MMR010024</t>
  </si>
  <si>
    <t>Pyigyitagon</t>
  </si>
  <si>
    <t>MMR010005</t>
  </si>
  <si>
    <t>Pyinoolwin</t>
  </si>
  <si>
    <t>MMR010008</t>
  </si>
  <si>
    <t>Sintgaing</t>
  </si>
  <si>
    <t>MMR010014</t>
  </si>
  <si>
    <t>Tada-U</t>
  </si>
  <si>
    <t>MMR010016</t>
  </si>
  <si>
    <t>Thazi</t>
  </si>
  <si>
    <t>MMR010030</t>
  </si>
  <si>
    <t>Wundwin</t>
  </si>
  <si>
    <t>MMR010031</t>
  </si>
  <si>
    <t>Yamethin</t>
  </si>
  <si>
    <t>MMR010023</t>
  </si>
  <si>
    <t>Chaungzon</t>
  </si>
  <si>
    <t>MMR011003</t>
  </si>
  <si>
    <t>Kyaikmaraw</t>
  </si>
  <si>
    <t>MMR011002</t>
  </si>
  <si>
    <t>Mawlamyine</t>
  </si>
  <si>
    <t>MMR011001</t>
  </si>
  <si>
    <t>Mudon</t>
  </si>
  <si>
    <t>MMR011005</t>
  </si>
  <si>
    <t>Paung</t>
  </si>
  <si>
    <t>MMR011008</t>
  </si>
  <si>
    <t>Thanbyuzayat</t>
  </si>
  <si>
    <t>MMR011004</t>
  </si>
  <si>
    <t>Ye</t>
  </si>
  <si>
    <t>MMR011006</t>
  </si>
  <si>
    <t>Ramree</t>
  </si>
  <si>
    <t>MMR012013</t>
  </si>
  <si>
    <t>Banmauk</t>
  </si>
  <si>
    <t>MMR005023</t>
  </si>
  <si>
    <t>Hkamti</t>
  </si>
  <si>
    <t>MMR005033</t>
  </si>
  <si>
    <t>Homalin</t>
  </si>
  <si>
    <t>MMR005034</t>
  </si>
  <si>
    <t>Katha</t>
  </si>
  <si>
    <t>MMR005020</t>
  </si>
  <si>
    <t>Lahe</t>
  </si>
  <si>
    <t>MMR005036</t>
  </si>
  <si>
    <t>Lay Shi</t>
  </si>
  <si>
    <t>MMR005035</t>
  </si>
  <si>
    <t>Nanyun</t>
  </si>
  <si>
    <t>MMR005037</t>
  </si>
  <si>
    <t>Pale</t>
  </si>
  <si>
    <t>MMR005019</t>
  </si>
  <si>
    <t>Paungbyin</t>
  </si>
  <si>
    <t>MMR005032</t>
  </si>
  <si>
    <t>Pinlebu</t>
  </si>
  <si>
    <t>MMR005026</t>
  </si>
  <si>
    <t>Shwebo</t>
  </si>
  <si>
    <t>MMR005004</t>
  </si>
  <si>
    <t>Tabayin</t>
  </si>
  <si>
    <t>MMR005010</t>
  </si>
  <si>
    <t>Taze</t>
  </si>
  <si>
    <t>MMR005011</t>
  </si>
  <si>
    <t>Tigyaing</t>
  </si>
  <si>
    <t>MMR005022</t>
  </si>
  <si>
    <t>Aik Chan (Ai' Chun)</t>
  </si>
  <si>
    <t>MMR015311</t>
  </si>
  <si>
    <t>Chinshwehaw Sub-township (Kokang SAZ)</t>
  </si>
  <si>
    <t>MMR015203</t>
  </si>
  <si>
    <t>Hkun Mar (Hkwin Ma)</t>
  </si>
  <si>
    <t>MMR015306</t>
  </si>
  <si>
    <t>Ho Tawng (Ho Tao)</t>
  </si>
  <si>
    <t>MMR016320</t>
  </si>
  <si>
    <t>Hopang</t>
  </si>
  <si>
    <t>MMR015021</t>
  </si>
  <si>
    <t>Hopong</t>
  </si>
  <si>
    <t>MMR014003</t>
  </si>
  <si>
    <t>Hsawng Hpa (Saun Pha)</t>
  </si>
  <si>
    <t>MMR015305</t>
  </si>
  <si>
    <t>Hseni</t>
  </si>
  <si>
    <t>MMR015002</t>
  </si>
  <si>
    <t>Hsihseng</t>
  </si>
  <si>
    <t>MMR014004</t>
  </si>
  <si>
    <t>Ka Lawng Hpar</t>
  </si>
  <si>
    <t>MMR015310</t>
  </si>
  <si>
    <t>Kawng Min Hsang</t>
  </si>
  <si>
    <t>MMR015304</t>
  </si>
  <si>
    <t>Kengtung</t>
  </si>
  <si>
    <t>MMR016001</t>
  </si>
  <si>
    <t>Konkyan</t>
  </si>
  <si>
    <t>MMR015023</t>
  </si>
  <si>
    <t>Konkyan (Kokang SAZ)</t>
  </si>
  <si>
    <t>MMR015201</t>
  </si>
  <si>
    <t>Kunhing</t>
  </si>
  <si>
    <t>MMR014014</t>
  </si>
  <si>
    <t>Kunlong</t>
  </si>
  <si>
    <t>MMR015020</t>
  </si>
  <si>
    <t>Kutkai</t>
  </si>
  <si>
    <t>MMR015011</t>
  </si>
  <si>
    <t>Kyaukme</t>
  </si>
  <si>
    <t>MMR015012</t>
  </si>
  <si>
    <t>Kyethi</t>
  </si>
  <si>
    <t>MMR014015</t>
  </si>
  <si>
    <t>Laihka</t>
  </si>
  <si>
    <t>MMR014012</t>
  </si>
  <si>
    <t>Langkho</t>
  </si>
  <si>
    <t>MMR014018</t>
  </si>
  <si>
    <t>Lashio</t>
  </si>
  <si>
    <t>MMR015001</t>
  </si>
  <si>
    <t>Laukkaing</t>
  </si>
  <si>
    <t>MMR015022</t>
  </si>
  <si>
    <t>Laukkaing (Kokang SAZ)</t>
  </si>
  <si>
    <t>MMR015202</t>
  </si>
  <si>
    <t>Lawksawk</t>
  </si>
  <si>
    <t>MMR014008</t>
  </si>
  <si>
    <t>Lin Haw</t>
  </si>
  <si>
    <t>MMR015309</t>
  </si>
  <si>
    <t>Loilen</t>
  </si>
  <si>
    <t>MMR014011</t>
  </si>
  <si>
    <t>Long Htan</t>
  </si>
  <si>
    <t>MMR015307</t>
  </si>
  <si>
    <t>Mabein</t>
  </si>
  <si>
    <t>MMR015018</t>
  </si>
  <si>
    <t>Man Man Hseng</t>
  </si>
  <si>
    <t>MMR015313</t>
  </si>
  <si>
    <t>Man Tun</t>
  </si>
  <si>
    <t>MMR015303</t>
  </si>
  <si>
    <t>Manton</t>
  </si>
  <si>
    <t>MMR015019</t>
  </si>
  <si>
    <t>Matman</t>
  </si>
  <si>
    <t>MMR015024</t>
  </si>
  <si>
    <t>Mawkmai</t>
  </si>
  <si>
    <t>MMR014020</t>
  </si>
  <si>
    <t>Mong Hpen</t>
  </si>
  <si>
    <t>MMR016319</t>
  </si>
  <si>
    <t>Mong Kar</t>
  </si>
  <si>
    <t>MMR016322</t>
  </si>
  <si>
    <t>Mong Pawk</t>
  </si>
  <si>
    <t>MMR016321</t>
  </si>
  <si>
    <t>Monghpyak</t>
  </si>
  <si>
    <t>MMR016010</t>
  </si>
  <si>
    <t>Monghsat</t>
  </si>
  <si>
    <t>MMR016006</t>
  </si>
  <si>
    <t>Monghsu</t>
  </si>
  <si>
    <t>MMR014017</t>
  </si>
  <si>
    <t>Mongkaing</t>
  </si>
  <si>
    <t>MMR014016</t>
  </si>
  <si>
    <t>Mongkhet</t>
  </si>
  <si>
    <t>MMR016002</t>
  </si>
  <si>
    <t>Mongla</t>
  </si>
  <si>
    <t>MMR016005</t>
  </si>
  <si>
    <t>Mongmao</t>
  </si>
  <si>
    <t>MMR015008</t>
  </si>
  <si>
    <t>Mongnai</t>
  </si>
  <si>
    <t>MMR014019</t>
  </si>
  <si>
    <t>Mongpan</t>
  </si>
  <si>
    <t>MMR014021</t>
  </si>
  <si>
    <t>Mongping</t>
  </si>
  <si>
    <t>MMR016007</t>
  </si>
  <si>
    <t>Mongyai</t>
  </si>
  <si>
    <t>MMR015003</t>
  </si>
  <si>
    <t>Mongyang</t>
  </si>
  <si>
    <t>MMR016003</t>
  </si>
  <si>
    <t>Muse</t>
  </si>
  <si>
    <t>MMR015009</t>
  </si>
  <si>
    <t>Nam Hkam Wu</t>
  </si>
  <si>
    <t>MMR015315</t>
  </si>
  <si>
    <t>Nam Hpai</t>
  </si>
  <si>
    <t>MMR016323</t>
  </si>
  <si>
    <t>Nam Tit</t>
  </si>
  <si>
    <t>MMR015301</t>
  </si>
  <si>
    <t>Namhkan</t>
  </si>
  <si>
    <t>MMR015010</t>
  </si>
  <si>
    <t>Namhsan</t>
  </si>
  <si>
    <t>MMR015016</t>
  </si>
  <si>
    <t>Namtu</t>
  </si>
  <si>
    <t>MMR015015</t>
  </si>
  <si>
    <t>Nansang</t>
  </si>
  <si>
    <t>MMR014013</t>
  </si>
  <si>
    <t>Nar Kawng</t>
  </si>
  <si>
    <t>MMR015316</t>
  </si>
  <si>
    <t>Nar Wee (Na Wi)</t>
  </si>
  <si>
    <t>MMR015302</t>
  </si>
  <si>
    <t>Narphan</t>
  </si>
  <si>
    <t>MMR015006</t>
  </si>
  <si>
    <t>Nawng Hkit</t>
  </si>
  <si>
    <t>MMR015314</t>
  </si>
  <si>
    <t>Nawnghkio</t>
  </si>
  <si>
    <t>MMR015013</t>
  </si>
  <si>
    <t>Nyaungshwe</t>
  </si>
  <si>
    <t>MMR014002</t>
  </si>
  <si>
    <t>Pang Hkam</t>
  </si>
  <si>
    <t>MMR015317</t>
  </si>
  <si>
    <t>Pang Yang</t>
  </si>
  <si>
    <t>MMR015318</t>
  </si>
  <si>
    <t>Pangsang</t>
  </si>
  <si>
    <t>MMR015005</t>
  </si>
  <si>
    <t>Pangwaun</t>
  </si>
  <si>
    <t>MMR015007</t>
  </si>
  <si>
    <t>Pekon</t>
  </si>
  <si>
    <t>MMR014010</t>
  </si>
  <si>
    <t>Pindaya</t>
  </si>
  <si>
    <t>MMR014006</t>
  </si>
  <si>
    <t>Pinlaung</t>
  </si>
  <si>
    <t>MMR014009</t>
  </si>
  <si>
    <t>Taunggyi</t>
  </si>
  <si>
    <t>MMR014001</t>
  </si>
  <si>
    <t>Yawng Lin</t>
  </si>
  <si>
    <t>MMR015308</t>
  </si>
  <si>
    <t>Yin Pang</t>
  </si>
  <si>
    <t>MMR015312</t>
  </si>
  <si>
    <t>Ywangan</t>
  </si>
  <si>
    <t>MMR014007</t>
  </si>
  <si>
    <t>Bokpyin</t>
  </si>
  <si>
    <t>MMR006010</t>
  </si>
  <si>
    <t>Kawthoung</t>
  </si>
  <si>
    <t>MMR006009</t>
  </si>
  <si>
    <t>Kyunsu</t>
  </si>
  <si>
    <t>MMR006006</t>
  </si>
  <si>
    <t>Launglon</t>
  </si>
  <si>
    <t>MMR006002</t>
  </si>
  <si>
    <t>Myeik</t>
  </si>
  <si>
    <t>MMR006005</t>
  </si>
  <si>
    <t>Palaw</t>
  </si>
  <si>
    <t>MMR006007</t>
  </si>
  <si>
    <t>MMR006008</t>
  </si>
  <si>
    <t>Thayetchaung</t>
  </si>
  <si>
    <t>MMR006003</t>
  </si>
  <si>
    <t>Yebyu</t>
  </si>
  <si>
    <t>MMR006004</t>
  </si>
  <si>
    <t>Ahlone</t>
  </si>
  <si>
    <t>MMR013037</t>
  </si>
  <si>
    <t>Bahan</t>
  </si>
  <si>
    <t>MMR013044</t>
  </si>
  <si>
    <t>Botahtaung</t>
  </si>
  <si>
    <t>MMR013017</t>
  </si>
  <si>
    <t>Cocokyun</t>
  </si>
  <si>
    <t>MMR013032</t>
  </si>
  <si>
    <t>Dagon</t>
  </si>
  <si>
    <t>MMR013043</t>
  </si>
  <si>
    <t>Dagon Myothit (North)</t>
  </si>
  <si>
    <t>MMR013019</t>
  </si>
  <si>
    <t>Dagon Myothit (Seikkan)</t>
  </si>
  <si>
    <t>MMR013021</t>
  </si>
  <si>
    <t>Dagon Myothit (South)</t>
  </si>
  <si>
    <t>MMR013018</t>
  </si>
  <si>
    <t>Dala</t>
  </si>
  <si>
    <t>MMR013030</t>
  </si>
  <si>
    <t>Dawbon</t>
  </si>
  <si>
    <t>MMR013014</t>
  </si>
  <si>
    <t>Hlaing</t>
  </si>
  <si>
    <t>MMR013040</t>
  </si>
  <si>
    <t>Hlaingtharya</t>
  </si>
  <si>
    <t>MMR013008</t>
  </si>
  <si>
    <t>MMR013006</t>
  </si>
  <si>
    <t>Insein</t>
  </si>
  <si>
    <t>MMR013001</t>
  </si>
  <si>
    <t>Kamaryut</t>
  </si>
  <si>
    <t>MMR013041</t>
  </si>
  <si>
    <t>Kawhmu</t>
  </si>
  <si>
    <t>MMR013028</t>
  </si>
  <si>
    <t>Kayan</t>
  </si>
  <si>
    <t>MMR013026</t>
  </si>
  <si>
    <t>Kungyangon</t>
  </si>
  <si>
    <t>MMR013029</t>
  </si>
  <si>
    <t>Kyauktada</t>
  </si>
  <si>
    <t>MMR013033</t>
  </si>
  <si>
    <t>Kyauktan</t>
  </si>
  <si>
    <t>MMR013024</t>
  </si>
  <si>
    <t>Kyeemyindaing</t>
  </si>
  <si>
    <t>MMR013038</t>
  </si>
  <si>
    <t>Lanmadaw</t>
  </si>
  <si>
    <t>MMR013035</t>
  </si>
  <si>
    <t>Latha</t>
  </si>
  <si>
    <t>MMR013036</t>
  </si>
  <si>
    <t>Mayangone</t>
  </si>
  <si>
    <t>MMR013042</t>
  </si>
  <si>
    <t>Mingaladon</t>
  </si>
  <si>
    <t>MMR013002</t>
  </si>
  <si>
    <t>Mingalartaungnyunt</t>
  </si>
  <si>
    <t>MMR013022</t>
  </si>
  <si>
    <t>North Okkalapa</t>
  </si>
  <si>
    <t>MMR013012</t>
  </si>
  <si>
    <t>Pabedan</t>
  </si>
  <si>
    <t>MMR013034</t>
  </si>
  <si>
    <t>Pazundaung</t>
  </si>
  <si>
    <t>MMR013016</t>
  </si>
  <si>
    <t>Sanchaung</t>
  </si>
  <si>
    <t>MMR013039</t>
  </si>
  <si>
    <t>Seikgyikanaungto</t>
  </si>
  <si>
    <t>MMR013031</t>
  </si>
  <si>
    <t>Seikkan</t>
  </si>
  <si>
    <t>MMR013045</t>
  </si>
  <si>
    <t>South Okkalapa</t>
  </si>
  <si>
    <t>MMR013011</t>
  </si>
  <si>
    <t>Tamwe</t>
  </si>
  <si>
    <t>MMR013015</t>
  </si>
  <si>
    <t>Thaketa</t>
  </si>
  <si>
    <t>MMR013013</t>
  </si>
  <si>
    <t>Thanlyin</t>
  </si>
  <si>
    <t>MMR013023</t>
  </si>
  <si>
    <t>Thingangyun</t>
  </si>
  <si>
    <t>MMR013009</t>
  </si>
  <si>
    <t>Thongwa</t>
  </si>
  <si>
    <t>MMR013025</t>
  </si>
  <si>
    <t>Twantay</t>
  </si>
  <si>
    <t>MMR013027</t>
  </si>
  <si>
    <t>Yankin</t>
  </si>
  <si>
    <t>MMR013010</t>
  </si>
  <si>
    <t>Mindat Total</t>
  </si>
  <si>
    <t>Yekyi Total</t>
  </si>
  <si>
    <t xml:space="preserve">Kindly be noted that total number of population (census 2014) of Rakhine State is more than 1 million compared with the total number of Rakhine townships population mentioned in Tsp_Jul_Aug Sheet.  The reason are:
1) Ramee is not affected township
2) Added the estimates of population NOT enumerated in the census in the State Total
3) the estimates of population NOT enumerated by township is not available
</t>
  </si>
  <si>
    <t>Ministry of Social Welfare, Relief and Resettlement' s Response on Flood happened in June/July/August 2015 
by State/Region as of 21 August 2015 (Source - Department of Relief and Resettlement (RRD))</t>
  </si>
  <si>
    <t>Ministry of Social Welfare, Relief and Resettlement' s Response on Flood happened in June/July/August 2015 by Township 
as of 21 August 2015 (Source - Department of Relief and Resettlement (RRD))</t>
  </si>
  <si>
    <t>Population</t>
  </si>
  <si>
    <t>HH</t>
  </si>
  <si>
    <t>Houses</t>
  </si>
  <si>
    <t>School</t>
  </si>
  <si>
    <t>Monastery</t>
  </si>
  <si>
    <t>Other Building</t>
  </si>
  <si>
    <t>Agriculture Farm</t>
  </si>
  <si>
    <t>% of Total Pop.</t>
  </si>
  <si>
    <t># of Partially Damaged July - Aug</t>
  </si>
  <si>
    <t>Displaced between July - Aug</t>
  </si>
  <si>
    <t># of Collapsed/ Destroyed July - Aug</t>
  </si>
  <si>
    <t>Provided/Delivered Relief Items (Kyats) June - Aug</t>
  </si>
  <si>
    <t>Displaced (July - Aug)</t>
  </si>
  <si>
    <t>Census 2014</t>
  </si>
  <si>
    <t>Death (Jun - Aug)</t>
  </si>
  <si>
    <t>Magway Region Total</t>
  </si>
  <si>
    <t>Monekoe  Sub Tsp</t>
  </si>
  <si>
    <t xml:space="preserve">Kyaukme, Monglon and Mongngawt </t>
  </si>
  <si>
    <t>Shan State Total</t>
  </si>
  <si>
    <t xml:space="preserve">Total number of population (census 2014) of Rakhine State is more than 1 million compared with the total number of Rakhine townships population mentioned in Tsp_Jul_Aug Sheet.  The reason are:
1) Ramee is not affected township
2) Added the estimates of population NOT enumerated in the census in the State Total
3) the estimates of population NOT enumerated by township is not available
</t>
  </si>
  <si>
    <t>Kayin State Total</t>
  </si>
  <si>
    <t>MMR018004</t>
  </si>
  <si>
    <t xml:space="preserve">Det Khi Na Thi Ri </t>
  </si>
  <si>
    <t>MMR018007</t>
  </si>
  <si>
    <t>Lewe</t>
  </si>
  <si>
    <t>MMR018008</t>
  </si>
  <si>
    <t xml:space="preserve">Oke Ta Ra Thi Ri </t>
  </si>
  <si>
    <t>MMR018005</t>
  </si>
  <si>
    <t>Poke Ba Thi Ri</t>
  </si>
  <si>
    <t>MMR018006</t>
  </si>
  <si>
    <t>Pyinmana</t>
  </si>
  <si>
    <t>MMR018003</t>
  </si>
  <si>
    <t>Tatkon</t>
  </si>
  <si>
    <t>MMR018002</t>
  </si>
  <si>
    <t>Za Bu Thi Ri</t>
  </si>
  <si>
    <t>MMR018001</t>
  </si>
  <si>
    <t>Zay Yar Thi Ri</t>
  </si>
  <si>
    <t>Total Population</t>
  </si>
  <si>
    <t>Population in conventional households</t>
  </si>
  <si>
    <t>State/Region
Name</t>
  </si>
  <si>
    <t>District
Pcode</t>
  </si>
  <si>
    <t>District
Name</t>
  </si>
  <si>
    <t>Township
Pcode</t>
  </si>
  <si>
    <t>Township
Name</t>
  </si>
  <si>
    <t>Both sexes</t>
  </si>
  <si>
    <t>Males</t>
  </si>
  <si>
    <t>Females</t>
  </si>
  <si>
    <t>Households</t>
  </si>
  <si>
    <t>HH Size</t>
  </si>
  <si>
    <t>AYEYARWADY</t>
  </si>
  <si>
    <t>MMR017D006</t>
  </si>
  <si>
    <t>PYAPON</t>
  </si>
  <si>
    <t>MMR017D005</t>
  </si>
  <si>
    <t>MAUBIN</t>
  </si>
  <si>
    <t>MMR017D003</t>
  </si>
  <si>
    <t>MYAUNGMYA</t>
  </si>
  <si>
    <t>MMR017D002</t>
  </si>
  <si>
    <t>HINTHADA</t>
  </si>
  <si>
    <t>MMR017D001</t>
  </si>
  <si>
    <t>PATHEIN</t>
  </si>
  <si>
    <t>MMR017D004</t>
  </si>
  <si>
    <t>LABUTTA</t>
  </si>
  <si>
    <t>BAGO</t>
  </si>
  <si>
    <t>MMR007D001</t>
  </si>
  <si>
    <t>MMR008D002</t>
  </si>
  <si>
    <t>THAYARWADY</t>
  </si>
  <si>
    <t>MMR007D002</t>
  </si>
  <si>
    <t>TAUNGOO</t>
  </si>
  <si>
    <t>MMR008D001</t>
  </si>
  <si>
    <t>PYAY</t>
  </si>
  <si>
    <t>CHIN</t>
  </si>
  <si>
    <t>MMR004D001</t>
  </si>
  <si>
    <t>FALAM</t>
  </si>
  <si>
    <t>MMR004D003</t>
  </si>
  <si>
    <t>HAKHA</t>
  </si>
  <si>
    <t>MMR004D002</t>
  </si>
  <si>
    <t>MINDAT</t>
  </si>
  <si>
    <t>KACHIN</t>
  </si>
  <si>
    <t>MMR001D003</t>
  </si>
  <si>
    <t>BHAMO</t>
  </si>
  <si>
    <t>MMR001D001</t>
  </si>
  <si>
    <t>MYITYKYINA</t>
  </si>
  <si>
    <t>MMR001D002</t>
  </si>
  <si>
    <t>MOHNYIN</t>
  </si>
  <si>
    <t>MMR001D004</t>
  </si>
  <si>
    <t>PUTA-O</t>
  </si>
  <si>
    <t>BHAMO*</t>
  </si>
  <si>
    <t>Mansi*</t>
  </si>
  <si>
    <t>Momauk*</t>
  </si>
  <si>
    <t>KAYAH</t>
  </si>
  <si>
    <t>MMR002D002</t>
  </si>
  <si>
    <t>BAWLAKHE</t>
  </si>
  <si>
    <t>MMR002D001</t>
  </si>
  <si>
    <t>LOIKAW</t>
  </si>
  <si>
    <t>KAYIN</t>
  </si>
  <si>
    <t>MMR003D001</t>
  </si>
  <si>
    <t>HPA-AN</t>
  </si>
  <si>
    <t>MMR003D004</t>
  </si>
  <si>
    <t>HPAPUN*</t>
  </si>
  <si>
    <t>Hpapun*</t>
  </si>
  <si>
    <t>MMR003D003</t>
  </si>
  <si>
    <t>KAWKAREIK</t>
  </si>
  <si>
    <t>MMR003D002</t>
  </si>
  <si>
    <t>MYAWADDY</t>
  </si>
  <si>
    <t>MAGWAY</t>
  </si>
  <si>
    <t>MMR009D003</t>
  </si>
  <si>
    <t>THAYET</t>
  </si>
  <si>
    <t>MMR009D001</t>
  </si>
  <si>
    <t>MMR009D005</t>
  </si>
  <si>
    <t>GANGAW</t>
  </si>
  <si>
    <t>MMR009D002</t>
  </si>
  <si>
    <t>MINBU</t>
  </si>
  <si>
    <t>MMR009D004</t>
  </si>
  <si>
    <t>PAKOKKU</t>
  </si>
  <si>
    <t>MANDALAY</t>
  </si>
  <si>
    <t>MMR010D001</t>
  </si>
  <si>
    <t>MMR010D004</t>
  </si>
  <si>
    <t>MYINGYAN</t>
  </si>
  <si>
    <t>MMR010D003</t>
  </si>
  <si>
    <t>KYAUKSE</t>
  </si>
  <si>
    <t>MMR010D002</t>
  </si>
  <si>
    <t>PYINOOLWIN</t>
  </si>
  <si>
    <t>MMR010D007</t>
  </si>
  <si>
    <t>MEIKTILA</t>
  </si>
  <si>
    <t>MMR010D005</t>
  </si>
  <si>
    <t>NYAUNG-U</t>
  </si>
  <si>
    <t>MMR010D006</t>
  </si>
  <si>
    <t>YAMETHIN</t>
  </si>
  <si>
    <t>MON</t>
  </si>
  <si>
    <t>MMR011D002</t>
  </si>
  <si>
    <t>THATON</t>
  </si>
  <si>
    <t>MMR011D001</t>
  </si>
  <si>
    <t>MAWLAMYINE</t>
  </si>
  <si>
    <t xml:space="preserve">NAY PYI TAW </t>
  </si>
  <si>
    <t>MMR018D002</t>
  </si>
  <si>
    <t>DET KHI NA</t>
  </si>
  <si>
    <t>MMR018D001</t>
  </si>
  <si>
    <t>OKE TA RA</t>
  </si>
  <si>
    <t>MYANMAR DIPLOMATIC MISSIONS ABROAD1</t>
  </si>
  <si>
    <t>RAKHINE</t>
  </si>
  <si>
    <t>MMR012D003</t>
  </si>
  <si>
    <t>KYAUKPYU</t>
  </si>
  <si>
    <t>MMR012D002</t>
  </si>
  <si>
    <t>MAUNGDAW*</t>
  </si>
  <si>
    <t>Buthidaung*</t>
  </si>
  <si>
    <t>MMR012D004</t>
  </si>
  <si>
    <t>THANDWE</t>
  </si>
  <si>
    <t>MMR012D005</t>
  </si>
  <si>
    <t>Mrauk-U*</t>
  </si>
  <si>
    <t>Kyauktaw*</t>
  </si>
  <si>
    <t>Maungdaw*</t>
  </si>
  <si>
    <t>Minbya*</t>
  </si>
  <si>
    <t>Myebon*</t>
  </si>
  <si>
    <t>MMR012D001</t>
  </si>
  <si>
    <t>SITTWE*</t>
  </si>
  <si>
    <t>Pauktaw*</t>
  </si>
  <si>
    <t>Ponnagyun*</t>
  </si>
  <si>
    <t>Rathedaung*</t>
  </si>
  <si>
    <t>Sittwe*</t>
  </si>
  <si>
    <t>SAGAING</t>
  </si>
  <si>
    <t>MMR005D003</t>
  </si>
  <si>
    <t>MONYWA</t>
  </si>
  <si>
    <t>MMR005D004</t>
  </si>
  <si>
    <t>KATHA</t>
  </si>
  <si>
    <t>MMR005D008</t>
  </si>
  <si>
    <t>HKAMTI</t>
  </si>
  <si>
    <t>MMR005D005</t>
  </si>
  <si>
    <t>KALE</t>
  </si>
  <si>
    <t>MMR005D002</t>
  </si>
  <si>
    <t>SHWEBO</t>
  </si>
  <si>
    <t>MMR005D010</t>
  </si>
  <si>
    <t>YINMARBIN</t>
  </si>
  <si>
    <t>MMR005D007</t>
  </si>
  <si>
    <t>MAWLAIK</t>
  </si>
  <si>
    <t>MMR005D001</t>
  </si>
  <si>
    <t>MMR005D006</t>
  </si>
  <si>
    <t>TAMU</t>
  </si>
  <si>
    <t>SHAN</t>
  </si>
  <si>
    <t>MMR014D001</t>
  </si>
  <si>
    <t>TAUNGGYI</t>
  </si>
  <si>
    <t>MMR015D001</t>
  </si>
  <si>
    <t>LASHIO</t>
  </si>
  <si>
    <t>MMR015D003</t>
  </si>
  <si>
    <t>KYAUKME</t>
  </si>
  <si>
    <t>MMR016D001</t>
  </si>
  <si>
    <t>KENGTUNG</t>
  </si>
  <si>
    <t>MMR015D005</t>
  </si>
  <si>
    <t>LAUKKAING</t>
  </si>
  <si>
    <t>MMR014D002</t>
  </si>
  <si>
    <t>LOILEN</t>
  </si>
  <si>
    <t>MMR015D004</t>
  </si>
  <si>
    <t>KUNLONG</t>
  </si>
  <si>
    <t>MMR015D002</t>
  </si>
  <si>
    <t>MUSE</t>
  </si>
  <si>
    <t>MMR014D003</t>
  </si>
  <si>
    <t>LANGKHO</t>
  </si>
  <si>
    <t>MMR016D004</t>
  </si>
  <si>
    <t>MONGHPYAK</t>
  </si>
  <si>
    <t>MMR016D002</t>
  </si>
  <si>
    <t>MONGHSAT</t>
  </si>
  <si>
    <t>MMR016D003</t>
  </si>
  <si>
    <t>TACHILEIK</t>
  </si>
  <si>
    <t>MMR015D006</t>
  </si>
  <si>
    <t>HOPANG**</t>
  </si>
  <si>
    <t>MMR015D007</t>
  </si>
  <si>
    <t>MATMAN**</t>
  </si>
  <si>
    <t>TANINTHARYI</t>
  </si>
  <si>
    <t>MMR006D003</t>
  </si>
  <si>
    <t>KAWTHOUNG</t>
  </si>
  <si>
    <t>MMR006D001</t>
  </si>
  <si>
    <t>DAWEI</t>
  </si>
  <si>
    <t>MMR006D002</t>
  </si>
  <si>
    <t>MYEIK</t>
  </si>
  <si>
    <t>YANGON</t>
  </si>
  <si>
    <t>MMR013D004</t>
  </si>
  <si>
    <t>YANGON (WEST)</t>
  </si>
  <si>
    <t>MMR013D002</t>
  </si>
  <si>
    <t>YANGON (EAST)</t>
  </si>
  <si>
    <t>MMR013D003</t>
  </si>
  <si>
    <t>YANGON (SOUTH)</t>
  </si>
  <si>
    <t>MMR013D001</t>
  </si>
  <si>
    <t>YANGON (NORTH)</t>
  </si>
  <si>
    <t>Chin State Total</t>
  </si>
  <si>
    <t>Ayeyarwady Region Total</t>
  </si>
  <si>
    <t>Yangon Region Total</t>
  </si>
  <si>
    <t>Rakhine State Total</t>
  </si>
  <si>
    <t>Bago Region Total</t>
  </si>
  <si>
    <t>Sagaing Region Total</t>
  </si>
  <si>
    <t>Kachin State Total</t>
  </si>
  <si>
    <t>Mandalay Region Total</t>
  </si>
  <si>
    <t>Mon State Total</t>
  </si>
  <si>
    <t>Population (Census 2014) - State/Region Total Population</t>
  </si>
  <si>
    <t>Population*</t>
  </si>
  <si>
    <t>*Things need to be noted</t>
  </si>
  <si>
    <t>Displaced Population</t>
  </si>
  <si>
    <t>Collapsed/ Destroyed Houses</t>
  </si>
  <si>
    <t>Displaced HH</t>
  </si>
  <si>
    <t>Agriculture Farm (Acre)</t>
  </si>
  <si>
    <t xml:space="preserve">Situation of Damage/Loss and Response by Affected State/Region as of 24 August 2015 </t>
  </si>
  <si>
    <t xml:space="preserve">Situation of Damage/Loss and Response by Affected State/Region as of 24August 2015 </t>
  </si>
  <si>
    <t>Tanintharyi Total</t>
  </si>
  <si>
    <t># of Collapsed/ Destroyed (Jun - Aug)</t>
  </si>
  <si>
    <t># of Partially Damaged (Jun - Aug)</t>
  </si>
  <si>
    <t>Source - MoSWRR, State/Regional Government and Ministry of Education</t>
  </si>
  <si>
    <t>MoSWRR's Provided/Delivered Relief Items (Kyats) (Jun - Aug)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</si>
</sst>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09]d\-mmm\-yy;@"/>
  </numFmts>
  <fonts count="9" x14ac:knownFonts="1">
    <font>
      <sz val="11"/>
      <color theme="1"/>
      <name val="Calibri"/>
      <family val="2"/>
      <scheme val="minor"/>
    </font>
    <font>
      <b/>
      <sz val="11"/>
      <color theme="1"/>
      <name val="Calibri"/>
      <family val="2"/>
      <scheme val="minor"/>
    </font>
    <font>
      <b/>
      <sz val="14"/>
      <color theme="1"/>
      <name val="Calibri"/>
      <family val="2"/>
      <scheme val="minor"/>
    </font>
    <font>
      <b/>
      <sz val="11"/>
      <color theme="0"/>
      <name val="Calibri"/>
      <family val="2"/>
      <scheme val="minor"/>
    </font>
    <font>
      <b/>
      <sz val="14"/>
      <color rgb="FFFF0000"/>
      <name val="Calibri"/>
      <family val="2"/>
      <scheme val="minor"/>
    </font>
    <font>
      <sz val="12"/>
      <color theme="1"/>
      <name val="Calibri"/>
      <family val="2"/>
      <scheme val="minor"/>
    </font>
    <font>
      <b/>
      <sz val="11"/>
      <name val="Calibri"/>
      <family val="2"/>
      <scheme val="minor"/>
    </font>
    <font>
      <sz val="9"/>
      <color theme="1"/>
      <name val="Calibri"/>
      <family val="2"/>
      <scheme val="minor"/>
    </font>
    <font>
      <b/>
      <sz val="11"/>
      <color rgb="FFFF0000"/>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theme="9" tint="-0.249977111117893"/>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249977111117893"/>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s>
  <cellStyleXfs count="1">
    <xf numFmtId="0" fontId="0" fillId="0" borderId="0"/>
  </cellStyleXfs>
  <cellXfs count="128">
    <xf numFmtId="0" fontId="0" fillId="0" borderId="0" xfId="0"/>
    <xf numFmtId="0" fontId="1" fillId="2" borderId="2" xfId="0" applyFont="1" applyFill="1" applyBorder="1" applyAlignment="1">
      <alignment horizontal="center" vertical="center" wrapText="1"/>
    </xf>
    <xf numFmtId="0" fontId="1" fillId="2" borderId="2" xfId="0" applyFont="1" applyFill="1" applyBorder="1" applyAlignment="1">
      <alignment horizontal="center" vertical="center"/>
    </xf>
    <xf numFmtId="0" fontId="0" fillId="0" borderId="2" xfId="0" applyBorder="1"/>
    <xf numFmtId="3" fontId="0" fillId="0" borderId="2" xfId="0" applyNumberFormat="1" applyBorder="1"/>
    <xf numFmtId="4" fontId="0" fillId="0" borderId="2" xfId="0" applyNumberFormat="1" applyBorder="1"/>
    <xf numFmtId="3" fontId="0" fillId="0" borderId="0" xfId="0" applyNumberFormat="1"/>
    <xf numFmtId="0" fontId="0" fillId="0" borderId="2" xfId="0" applyFill="1" applyBorder="1"/>
    <xf numFmtId="0" fontId="1" fillId="2" borderId="4" xfId="0" applyFont="1" applyFill="1" applyBorder="1" applyAlignment="1">
      <alignment horizontal="center" vertical="center" wrapText="1"/>
    </xf>
    <xf numFmtId="0" fontId="1" fillId="2" borderId="2" xfId="0" applyFont="1" applyFill="1" applyBorder="1" applyAlignment="1">
      <alignment vertical="center"/>
    </xf>
    <xf numFmtId="0" fontId="1" fillId="2" borderId="5" xfId="0" applyFont="1" applyFill="1" applyBorder="1" applyAlignment="1">
      <alignment horizontal="center" vertical="center"/>
    </xf>
    <xf numFmtId="164" fontId="0" fillId="0" borderId="2" xfId="0" applyNumberFormat="1" applyFill="1" applyBorder="1"/>
    <xf numFmtId="3" fontId="0" fillId="0" borderId="2" xfId="0" applyNumberFormat="1" applyFill="1" applyBorder="1"/>
    <xf numFmtId="4" fontId="0" fillId="0" borderId="2" xfId="0" applyNumberFormat="1" applyFill="1" applyBorder="1"/>
    <xf numFmtId="0" fontId="0" fillId="0" borderId="0" xfId="0" applyFill="1"/>
    <xf numFmtId="164" fontId="0" fillId="0" borderId="2" xfId="0" applyNumberFormat="1" applyBorder="1"/>
    <xf numFmtId="3" fontId="0" fillId="4" borderId="2" xfId="0" applyNumberFormat="1" applyFont="1" applyFill="1" applyBorder="1" applyAlignment="1">
      <alignment horizontal="right" vertical="center" wrapText="1"/>
    </xf>
    <xf numFmtId="3" fontId="0" fillId="0" borderId="0" xfId="0" applyNumberFormat="1" applyFill="1"/>
    <xf numFmtId="0" fontId="1" fillId="2" borderId="2" xfId="0" applyFont="1" applyFill="1" applyBorder="1" applyAlignment="1">
      <alignment horizontal="center" vertical="center"/>
    </xf>
    <xf numFmtId="0" fontId="1" fillId="2" borderId="2" xfId="0" applyFont="1" applyFill="1" applyBorder="1" applyAlignment="1">
      <alignment horizontal="center" vertical="center" wrapText="1"/>
    </xf>
    <xf numFmtId="0" fontId="0" fillId="0" borderId="2" xfId="0" applyFont="1" applyFill="1" applyBorder="1" applyAlignment="1">
      <alignment horizontal="left" vertical="center" wrapText="1"/>
    </xf>
    <xf numFmtId="3" fontId="0" fillId="0" borderId="2" xfId="0" applyNumberFormat="1" applyFont="1" applyFill="1" applyBorder="1" applyAlignment="1">
      <alignment horizontal="right" vertical="center" wrapText="1"/>
    </xf>
    <xf numFmtId="0" fontId="3" fillId="5" borderId="2" xfId="0" applyFont="1" applyFill="1" applyBorder="1" applyAlignment="1">
      <alignment horizontal="center" vertical="center" wrapText="1"/>
    </xf>
    <xf numFmtId="0" fontId="3" fillId="5" borderId="2" xfId="0" applyFont="1" applyFill="1" applyBorder="1" applyAlignment="1">
      <alignment horizontal="center" vertical="center"/>
    </xf>
    <xf numFmtId="0" fontId="3" fillId="5" borderId="4" xfId="0" applyFont="1" applyFill="1" applyBorder="1" applyAlignment="1">
      <alignment horizontal="center" vertical="center" wrapText="1"/>
    </xf>
    <xf numFmtId="0" fontId="3" fillId="5" borderId="2" xfId="0" applyFont="1" applyFill="1" applyBorder="1" applyAlignment="1">
      <alignment vertical="center"/>
    </xf>
    <xf numFmtId="0" fontId="3" fillId="5" borderId="5" xfId="0" applyFont="1" applyFill="1" applyBorder="1" applyAlignment="1">
      <alignment horizontal="center" vertical="center"/>
    </xf>
    <xf numFmtId="0" fontId="3" fillId="6" borderId="2" xfId="0" applyFont="1" applyFill="1" applyBorder="1" applyAlignment="1">
      <alignment horizontal="center" vertical="center" wrapText="1"/>
    </xf>
    <xf numFmtId="0" fontId="3" fillId="6" borderId="2" xfId="0" applyFont="1" applyFill="1" applyBorder="1" applyAlignment="1">
      <alignment horizontal="center" vertical="center"/>
    </xf>
    <xf numFmtId="0" fontId="1" fillId="7" borderId="2" xfId="0" applyFont="1" applyFill="1" applyBorder="1"/>
    <xf numFmtId="164" fontId="1" fillId="7" borderId="2" xfId="0" applyNumberFormat="1" applyFont="1" applyFill="1" applyBorder="1"/>
    <xf numFmtId="3" fontId="1" fillId="7" borderId="2" xfId="0" applyNumberFormat="1" applyFont="1" applyFill="1" applyBorder="1"/>
    <xf numFmtId="0" fontId="0" fillId="0" borderId="2" xfId="0" applyNumberFormat="1" applyBorder="1"/>
    <xf numFmtId="0" fontId="1" fillId="7" borderId="2" xfId="0" applyNumberFormat="1" applyFont="1" applyFill="1" applyBorder="1"/>
    <xf numFmtId="1" fontId="0" fillId="0" borderId="2" xfId="0" applyNumberFormat="1" applyBorder="1"/>
    <xf numFmtId="1" fontId="1" fillId="7" borderId="2" xfId="0" applyNumberFormat="1" applyFont="1" applyFill="1" applyBorder="1"/>
    <xf numFmtId="0" fontId="0" fillId="0" borderId="0" xfId="0" applyFill="1" applyBorder="1"/>
    <xf numFmtId="0" fontId="1" fillId="2" borderId="2" xfId="0" applyFont="1" applyFill="1" applyBorder="1" applyAlignment="1">
      <alignment horizontal="center" vertical="center"/>
    </xf>
    <xf numFmtId="0" fontId="1" fillId="2" borderId="2" xfId="0" applyFont="1" applyFill="1" applyBorder="1" applyAlignment="1">
      <alignment horizontal="center" vertical="center" wrapText="1"/>
    </xf>
    <xf numFmtId="2" fontId="0" fillId="0" borderId="2" xfId="0" applyNumberFormat="1" applyBorder="1"/>
    <xf numFmtId="0" fontId="1" fillId="2" borderId="2" xfId="0" applyFont="1" applyFill="1" applyBorder="1" applyAlignment="1">
      <alignment horizontal="center" vertical="center"/>
    </xf>
    <xf numFmtId="0" fontId="1" fillId="3" borderId="3"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3" fillId="5" borderId="2" xfId="0" applyFont="1" applyFill="1" applyBorder="1" applyAlignment="1">
      <alignment horizontal="center" vertical="center"/>
    </xf>
    <xf numFmtId="0" fontId="3" fillId="5" borderId="2" xfId="0" applyFont="1" applyFill="1" applyBorder="1" applyAlignment="1">
      <alignment horizontal="center" vertical="center" wrapText="1"/>
    </xf>
    <xf numFmtId="0" fontId="3" fillId="6" borderId="2" xfId="0" applyFont="1" applyFill="1" applyBorder="1" applyAlignment="1">
      <alignment horizontal="center" vertical="center"/>
    </xf>
    <xf numFmtId="0" fontId="3" fillId="6" borderId="2" xfId="0" applyFont="1" applyFill="1" applyBorder="1" applyAlignment="1">
      <alignment horizontal="center" vertical="center" wrapText="1"/>
    </xf>
    <xf numFmtId="0" fontId="5" fillId="0" borderId="6" xfId="0" applyFont="1" applyBorder="1" applyAlignment="1">
      <alignment vertical="top" wrapText="1"/>
    </xf>
    <xf numFmtId="0" fontId="2" fillId="0" borderId="1" xfId="0" applyFont="1" applyBorder="1" applyAlignment="1">
      <alignment vertical="center" wrapText="1"/>
    </xf>
    <xf numFmtId="4" fontId="1" fillId="7" borderId="2" xfId="0" applyNumberFormat="1" applyFont="1" applyFill="1" applyBorder="1"/>
    <xf numFmtId="0" fontId="6"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3" fillId="9" borderId="2" xfId="0" applyFont="1" applyFill="1" applyBorder="1" applyAlignment="1">
      <alignment horizontal="center" vertical="center" wrapText="1"/>
    </xf>
    <xf numFmtId="0" fontId="3" fillId="9" borderId="4" xfId="0" applyFont="1" applyFill="1" applyBorder="1" applyAlignment="1">
      <alignment horizontal="center" vertical="center" wrapText="1"/>
    </xf>
    <xf numFmtId="0" fontId="0" fillId="0" borderId="2" xfId="0" applyFill="1" applyBorder="1" applyAlignment="1">
      <alignment vertical="center"/>
    </xf>
    <xf numFmtId="3" fontId="0" fillId="0" borderId="2" xfId="0" applyNumberFormat="1" applyFill="1" applyBorder="1" applyAlignment="1">
      <alignment vertical="center"/>
    </xf>
    <xf numFmtId="4" fontId="0" fillId="0" borderId="2" xfId="0" applyNumberFormat="1" applyFill="1" applyBorder="1" applyAlignment="1">
      <alignment vertical="center"/>
    </xf>
    <xf numFmtId="164" fontId="6" fillId="7" borderId="2" xfId="0" applyNumberFormat="1" applyFont="1" applyFill="1" applyBorder="1"/>
    <xf numFmtId="3" fontId="6" fillId="7" borderId="2" xfId="0" applyNumberFormat="1" applyFont="1" applyFill="1" applyBorder="1"/>
    <xf numFmtId="4" fontId="6" fillId="7" borderId="2" xfId="0" applyNumberFormat="1" applyFont="1" applyFill="1" applyBorder="1"/>
    <xf numFmtId="0" fontId="6" fillId="8" borderId="4" xfId="0" applyFont="1" applyFill="1" applyBorder="1" applyAlignment="1">
      <alignment horizontal="center" vertical="center" wrapText="1"/>
    </xf>
    <xf numFmtId="0" fontId="7" fillId="0" borderId="2" xfId="0" applyFont="1" applyBorder="1"/>
    <xf numFmtId="0" fontId="5" fillId="0" borderId="0" xfId="0" applyFont="1" applyBorder="1" applyAlignment="1">
      <alignment vertical="top" wrapText="1"/>
    </xf>
    <xf numFmtId="0" fontId="0" fillId="0" borderId="0" xfId="0" applyBorder="1"/>
    <xf numFmtId="0" fontId="8" fillId="0" borderId="0" xfId="0" applyFont="1"/>
    <xf numFmtId="0" fontId="0" fillId="0" borderId="6" xfId="0" applyBorder="1"/>
    <xf numFmtId="0" fontId="1" fillId="2" borderId="2" xfId="0" applyFont="1" applyFill="1" applyBorder="1" applyAlignment="1">
      <alignment horizontal="center" vertical="center"/>
    </xf>
    <xf numFmtId="0" fontId="1" fillId="2" borderId="8"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5" fillId="0" borderId="0" xfId="0" applyFont="1" applyBorder="1" applyAlignment="1">
      <alignment horizontal="left" vertical="top"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2" fillId="0" borderId="1" xfId="0" applyFont="1" applyBorder="1" applyAlignment="1">
      <alignment horizontal="left" vertical="center" wrapText="1"/>
    </xf>
    <xf numFmtId="0" fontId="4" fillId="0" borderId="7" xfId="0" applyFont="1" applyBorder="1" applyAlignment="1">
      <alignment horizontal="left" vertical="center" wrapText="1"/>
    </xf>
    <xf numFmtId="0" fontId="6" fillId="7" borderId="2" xfId="0" applyFont="1" applyFill="1" applyBorder="1" applyAlignment="1">
      <alignment horizontal="center" vertical="center"/>
    </xf>
    <xf numFmtId="0" fontId="6" fillId="7" borderId="3" xfId="0" applyFont="1" applyFill="1" applyBorder="1" applyAlignment="1">
      <alignment horizontal="center" vertical="center"/>
    </xf>
    <xf numFmtId="0" fontId="6" fillId="7" borderId="4" xfId="0" applyFont="1" applyFill="1" applyBorder="1" applyAlignment="1">
      <alignment horizontal="center" vertical="center"/>
    </xf>
    <xf numFmtId="0" fontId="3" fillId="5" borderId="3"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3" fillId="5" borderId="5"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6" fillId="8" borderId="5" xfId="0" applyFont="1" applyFill="1" applyBorder="1" applyAlignment="1">
      <alignment horizontal="center" vertical="center" wrapText="1"/>
    </xf>
    <xf numFmtId="0" fontId="6" fillId="8" borderId="6" xfId="0" applyFont="1" applyFill="1" applyBorder="1" applyAlignment="1">
      <alignment horizontal="center" vertical="center" wrapText="1"/>
    </xf>
    <xf numFmtId="0" fontId="6" fillId="8" borderId="7" xfId="0" applyFont="1" applyFill="1" applyBorder="1" applyAlignment="1">
      <alignment horizontal="center" vertical="center" wrapText="1"/>
    </xf>
    <xf numFmtId="0" fontId="3" fillId="9" borderId="5" xfId="0" applyFont="1" applyFill="1" applyBorder="1" applyAlignment="1">
      <alignment horizontal="center" vertical="center"/>
    </xf>
    <xf numFmtId="0" fontId="3" fillId="9" borderId="6" xfId="0" applyFont="1" applyFill="1" applyBorder="1" applyAlignment="1">
      <alignment horizontal="center" vertical="center"/>
    </xf>
    <xf numFmtId="0" fontId="3" fillId="9" borderId="7" xfId="0" applyFont="1" applyFill="1" applyBorder="1" applyAlignment="1">
      <alignment horizontal="center" vertical="center"/>
    </xf>
    <xf numFmtId="0" fontId="1" fillId="3" borderId="5"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3" fillId="5" borderId="2"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4" xfId="0" applyFont="1" applyFill="1" applyBorder="1" applyAlignment="1">
      <alignment horizontal="center" vertical="center"/>
    </xf>
    <xf numFmtId="0" fontId="6" fillId="7" borderId="5" xfId="0" applyFont="1" applyFill="1" applyBorder="1" applyAlignment="1">
      <alignment horizontal="left"/>
    </xf>
    <xf numFmtId="0" fontId="6" fillId="7" borderId="6" xfId="0" applyFont="1" applyFill="1" applyBorder="1" applyAlignment="1">
      <alignment horizontal="left"/>
    </xf>
    <xf numFmtId="0" fontId="6" fillId="7" borderId="7" xfId="0" applyFont="1" applyFill="1" applyBorder="1" applyAlignment="1">
      <alignment horizontal="left"/>
    </xf>
    <xf numFmtId="0" fontId="3" fillId="6" borderId="2" xfId="0" applyFont="1" applyFill="1" applyBorder="1" applyAlignment="1">
      <alignment horizontal="center" vertical="center"/>
    </xf>
    <xf numFmtId="0" fontId="3" fillId="6" borderId="3" xfId="0" applyFont="1" applyFill="1" applyBorder="1" applyAlignment="1">
      <alignment horizontal="center" vertical="center"/>
    </xf>
    <xf numFmtId="0" fontId="3" fillId="6" borderId="4" xfId="0" applyFont="1" applyFill="1" applyBorder="1" applyAlignment="1">
      <alignment horizontal="center" vertical="center"/>
    </xf>
    <xf numFmtId="0" fontId="3" fillId="6" borderId="5"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5" xfId="0" applyFont="1" applyFill="1" applyBorder="1" applyAlignment="1">
      <alignment horizontal="center" vertical="center"/>
    </xf>
    <xf numFmtId="0" fontId="3" fillId="5" borderId="6" xfId="0" applyFont="1" applyFill="1" applyBorder="1" applyAlignment="1">
      <alignment horizontal="center" vertical="center"/>
    </xf>
    <xf numFmtId="0" fontId="3" fillId="5" borderId="7"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ULCU~1/AppData/Local/Temp/MoSWRR_Response_on_Flood_with_Census_Population_16Aug2015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R_Total"/>
      <sheetName val="Tsp_Total"/>
      <sheetName val="SR_Jul_Aug"/>
      <sheetName val="Tsp_Jul_Aug"/>
      <sheetName val="SR_Jun"/>
      <sheetName val="Tsp_Jun"/>
      <sheetName val="Sheet2 (2)"/>
      <sheetName val="Checking"/>
      <sheetName val="Sheet2"/>
    </sheetNames>
    <sheetDataSet>
      <sheetData sheetId="0"/>
      <sheetData sheetId="1"/>
      <sheetData sheetId="2">
        <row r="4">
          <cell r="D4" t="str">
            <v>Number</v>
          </cell>
        </row>
        <row r="16">
          <cell r="K16">
            <v>0</v>
          </cell>
        </row>
      </sheetData>
      <sheetData sheetId="3"/>
      <sheetData sheetId="4">
        <row r="4">
          <cell r="D4" t="str">
            <v>Number</v>
          </cell>
        </row>
      </sheetData>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50"/>
  </sheetPr>
  <dimension ref="A1:X18"/>
  <sheetViews>
    <sheetView zoomScaleNormal="100" workbookViewId="0">
      <pane ySplit="4" topLeftCell="A14" activePane="bottomLeft" state="frozen"/>
      <selection activeCell="B17" sqref="B17"/>
      <selection pane="bottomLeft" activeCell="B17" sqref="B17:C17"/>
    </sheetView>
  </sheetViews>
  <sheetFormatPr defaultRowHeight="15" x14ac:dyDescent="0.25"/>
  <cols>
    <col min="1" max="1" width="12.5703125" bestFit="1" customWidth="1"/>
    <col min="2" max="2" width="8.5703125" bestFit="1" customWidth="1"/>
    <col min="3" max="3" width="11.42578125" customWidth="1"/>
    <col min="4" max="4" width="11.140625" customWidth="1"/>
    <col min="5" max="5" width="9.85546875" customWidth="1"/>
    <col min="6" max="6" width="9.140625" customWidth="1"/>
    <col min="7" max="7" width="6.5703125" bestFit="1" customWidth="1"/>
    <col min="8" max="11" width="10.28515625" customWidth="1"/>
    <col min="12" max="12" width="11.28515625" customWidth="1"/>
    <col min="13" max="16" width="10.28515625" customWidth="1"/>
    <col min="17" max="17" width="11.28515625" customWidth="1"/>
    <col min="18" max="18" width="11.85546875" customWidth="1"/>
    <col min="19" max="19" width="10.140625" bestFit="1" customWidth="1"/>
    <col min="20" max="21" width="11.140625" bestFit="1" customWidth="1"/>
    <col min="22" max="22" width="10" customWidth="1"/>
    <col min="23" max="24" width="11.140625" bestFit="1" customWidth="1"/>
  </cols>
  <sheetData>
    <row r="1" spans="1:23" ht="47.1" customHeight="1" x14ac:dyDescent="0.25">
      <c r="A1" s="49" t="s">
        <v>758</v>
      </c>
      <c r="B1" s="49"/>
      <c r="C1" s="49"/>
      <c r="D1" s="49"/>
      <c r="E1" s="49"/>
      <c r="F1" s="49"/>
      <c r="G1" s="49"/>
      <c r="H1" s="49"/>
      <c r="I1" s="49"/>
      <c r="J1" s="49"/>
      <c r="K1" s="49"/>
      <c r="L1" s="49"/>
      <c r="M1" s="49"/>
      <c r="N1" s="49"/>
      <c r="O1" s="49"/>
      <c r="P1" s="49"/>
      <c r="Q1" s="49"/>
      <c r="R1" s="49"/>
      <c r="S1" s="49"/>
      <c r="T1" s="49"/>
      <c r="U1" s="49"/>
      <c r="V1" s="49"/>
      <c r="W1" s="49"/>
    </row>
    <row r="2" spans="1:23" ht="79.5" customHeight="1" x14ac:dyDescent="0.25">
      <c r="A2" s="48" t="s">
        <v>757</v>
      </c>
      <c r="B2" s="48"/>
      <c r="C2" s="48"/>
      <c r="D2" s="48"/>
      <c r="E2" s="48"/>
      <c r="F2" s="48"/>
      <c r="G2" s="48"/>
      <c r="H2" s="48"/>
      <c r="I2" s="48"/>
      <c r="J2" s="48"/>
      <c r="K2" s="48"/>
      <c r="L2" s="48"/>
      <c r="M2" s="48"/>
      <c r="N2" s="48"/>
      <c r="O2" s="48"/>
      <c r="P2" s="48"/>
      <c r="Q2" s="48"/>
      <c r="R2" s="48"/>
      <c r="S2" s="48"/>
      <c r="T2" s="48"/>
      <c r="U2" s="48"/>
      <c r="V2" s="48"/>
      <c r="W2" s="48"/>
    </row>
    <row r="3" spans="1:23" ht="30.75" customHeight="1" x14ac:dyDescent="0.25">
      <c r="A3" s="67" t="s">
        <v>0</v>
      </c>
      <c r="B3" s="74" t="s">
        <v>1</v>
      </c>
      <c r="C3" s="76" t="s">
        <v>2</v>
      </c>
      <c r="D3" s="68" t="s">
        <v>769</v>
      </c>
      <c r="E3" s="69"/>
      <c r="F3" s="70"/>
      <c r="G3" s="74" t="s">
        <v>5</v>
      </c>
      <c r="H3" s="71" t="s">
        <v>770</v>
      </c>
      <c r="I3" s="72"/>
      <c r="J3" s="72"/>
      <c r="K3" s="72"/>
      <c r="L3" s="73"/>
      <c r="M3" s="71" t="s">
        <v>768</v>
      </c>
      <c r="N3" s="72"/>
      <c r="O3" s="72"/>
      <c r="P3" s="72"/>
      <c r="Q3" s="73"/>
      <c r="R3" s="67" t="s">
        <v>771</v>
      </c>
      <c r="S3" s="67"/>
      <c r="T3" s="67"/>
      <c r="U3" s="67"/>
      <c r="V3" s="67"/>
      <c r="W3" s="67"/>
    </row>
    <row r="4" spans="1:23" ht="31.5" customHeight="1" x14ac:dyDescent="0.25">
      <c r="A4" s="67"/>
      <c r="B4" s="75"/>
      <c r="C4" s="77"/>
      <c r="D4" s="42" t="s">
        <v>760</v>
      </c>
      <c r="E4" s="42" t="s">
        <v>767</v>
      </c>
      <c r="F4" s="40" t="s">
        <v>761</v>
      </c>
      <c r="G4" s="75"/>
      <c r="H4" s="43" t="s">
        <v>762</v>
      </c>
      <c r="I4" s="43" t="s">
        <v>763</v>
      </c>
      <c r="J4" s="43" t="s">
        <v>764</v>
      </c>
      <c r="K4" s="43" t="s">
        <v>765</v>
      </c>
      <c r="L4" s="43" t="s">
        <v>766</v>
      </c>
      <c r="M4" s="43" t="s">
        <v>762</v>
      </c>
      <c r="N4" s="43" t="s">
        <v>763</v>
      </c>
      <c r="O4" s="43" t="s">
        <v>764</v>
      </c>
      <c r="P4" s="43" t="s">
        <v>765</v>
      </c>
      <c r="Q4" s="43" t="s">
        <v>766</v>
      </c>
      <c r="R4" s="37" t="s">
        <v>11</v>
      </c>
      <c r="S4" s="37" t="s">
        <v>12</v>
      </c>
      <c r="T4" s="37" t="s">
        <v>13</v>
      </c>
      <c r="U4" s="37" t="s">
        <v>14</v>
      </c>
      <c r="V4" s="38" t="s">
        <v>15</v>
      </c>
      <c r="W4" s="37" t="s">
        <v>16</v>
      </c>
    </row>
    <row r="5" spans="1:23" ht="17.25" customHeight="1" x14ac:dyDescent="0.25">
      <c r="A5" s="3" t="s">
        <v>17</v>
      </c>
      <c r="B5" s="3" t="s">
        <v>18</v>
      </c>
      <c r="C5" s="4">
        <v>3188963</v>
      </c>
      <c r="D5" s="4">
        <f>SR_Jul_Aug!F5+SR_Jun!D5</f>
        <v>109707</v>
      </c>
      <c r="E5" s="39">
        <f>D5/C5*100</f>
        <v>3.440209246704963</v>
      </c>
      <c r="F5" s="4">
        <f>SR_Jul_Aug!E5+SR_Jun!G5</f>
        <v>18203</v>
      </c>
      <c r="G5" s="4">
        <f>SR_Jul_Aug!H5+SR_Jun!H5</f>
        <v>68</v>
      </c>
      <c r="H5" s="4">
        <f>SR_Jul_Aug!I5+SR_Jun!F5</f>
        <v>10874</v>
      </c>
      <c r="I5" s="4"/>
      <c r="J5" s="4"/>
      <c r="K5" s="4"/>
      <c r="L5" s="4"/>
      <c r="M5" s="4"/>
      <c r="N5" s="4"/>
      <c r="O5" s="4"/>
      <c r="P5" s="4"/>
      <c r="Q5" s="4"/>
      <c r="R5" s="4">
        <f>SR_Jul_Aug!S5+SR_Jun!I5</f>
        <v>5670000</v>
      </c>
      <c r="S5" s="4">
        <f>SR_Jul_Aug!T5+SR_Jun!J5</f>
        <v>5671680</v>
      </c>
      <c r="T5" s="4">
        <f>SR_Jul_Aug!U5+SR_Jun!K5</f>
        <v>80600000</v>
      </c>
      <c r="U5" s="4">
        <f>SR_Jul_Aug!V5+SR_Jun!L5</f>
        <v>99640598</v>
      </c>
      <c r="V5" s="4">
        <f>SR_Jul_Aug!W5+SR_Jun!M5</f>
        <v>6700000</v>
      </c>
      <c r="W5" s="4">
        <f>SUM(R5:V5)</f>
        <v>198282278</v>
      </c>
    </row>
    <row r="6" spans="1:23" ht="17.25" customHeight="1" x14ac:dyDescent="0.25">
      <c r="A6" s="3" t="s">
        <v>19</v>
      </c>
      <c r="B6" s="3" t="s">
        <v>20</v>
      </c>
      <c r="C6" s="4">
        <v>5320299</v>
      </c>
      <c r="D6" s="4">
        <f>SR_Jul_Aug!F6</f>
        <v>399526</v>
      </c>
      <c r="E6" s="39">
        <f t="shared" ref="E6:E18" si="0">D6/C6*100</f>
        <v>7.5094651635180654</v>
      </c>
      <c r="F6" s="4">
        <f>SR_Jul_Aug!E6</f>
        <v>81322</v>
      </c>
      <c r="G6" s="4">
        <f>SR_Jul_Aug!H6</f>
        <v>23</v>
      </c>
      <c r="H6" s="4">
        <f>SR_Jul_Aug!I6</f>
        <v>2106</v>
      </c>
      <c r="I6" s="4"/>
      <c r="J6" s="4"/>
      <c r="K6" s="4"/>
      <c r="L6" s="4"/>
      <c r="M6" s="4"/>
      <c r="N6" s="4"/>
      <c r="O6" s="4"/>
      <c r="P6" s="4"/>
      <c r="Q6" s="4"/>
      <c r="R6" s="4">
        <f>SR_Jul_Aug!S6</f>
        <v>51698650</v>
      </c>
      <c r="S6" s="4">
        <f>SR_Jul_Aug!T6</f>
        <v>0</v>
      </c>
      <c r="T6" s="4">
        <f>SR_Jul_Aug!U6</f>
        <v>19750000</v>
      </c>
      <c r="U6" s="4">
        <f>SR_Jul_Aug!V6</f>
        <v>55274060</v>
      </c>
      <c r="V6" s="4">
        <f>SR_Jul_Aug!W6</f>
        <v>1600000</v>
      </c>
      <c r="W6" s="4">
        <f>SUM(R6:V6)</f>
        <v>128322710</v>
      </c>
    </row>
    <row r="7" spans="1:23" ht="17.25" customHeight="1" x14ac:dyDescent="0.25">
      <c r="A7" s="3" t="s">
        <v>21</v>
      </c>
      <c r="B7" s="3" t="s">
        <v>22</v>
      </c>
      <c r="C7" s="4">
        <v>3912711</v>
      </c>
      <c r="D7" s="4">
        <f>SR_Jul_Aug!F7</f>
        <v>308046</v>
      </c>
      <c r="E7" s="39">
        <f t="shared" si="0"/>
        <v>7.8729556054612777</v>
      </c>
      <c r="F7" s="4">
        <f>SR_Jul_Aug!E7</f>
        <v>63223</v>
      </c>
      <c r="G7" s="4">
        <f>SR_Jul_Aug!H7</f>
        <v>2</v>
      </c>
      <c r="H7" s="4">
        <f>SR_Jul_Aug!I7</f>
        <v>464</v>
      </c>
      <c r="I7" s="4"/>
      <c r="J7" s="4"/>
      <c r="K7" s="4"/>
      <c r="L7" s="4"/>
      <c r="M7" s="4"/>
      <c r="N7" s="4"/>
      <c r="O7" s="4"/>
      <c r="P7" s="4"/>
      <c r="Q7" s="4"/>
      <c r="R7" s="4">
        <f>SR_Jul_Aug!S7</f>
        <v>5760000</v>
      </c>
      <c r="S7" s="4">
        <f>SR_Jul_Aug!T7</f>
        <v>0</v>
      </c>
      <c r="T7" s="4">
        <f>SR_Jul_Aug!U7</f>
        <v>100000000</v>
      </c>
      <c r="U7" s="4">
        <f>SR_Jul_Aug!V7</f>
        <v>57352650</v>
      </c>
      <c r="V7" s="4">
        <f>SR_Jul_Aug!W7</f>
        <v>0</v>
      </c>
      <c r="W7" s="4">
        <f t="shared" ref="W7:W18" si="1">SUM(R7:V7)</f>
        <v>163112650</v>
      </c>
    </row>
    <row r="8" spans="1:23" ht="17.25" customHeight="1" x14ac:dyDescent="0.25">
      <c r="A8" s="3" t="s">
        <v>23</v>
      </c>
      <c r="B8" s="3" t="s">
        <v>24</v>
      </c>
      <c r="C8" s="4">
        <v>478690</v>
      </c>
      <c r="D8" s="4">
        <f>SR_Jul_Aug!F8</f>
        <v>20284</v>
      </c>
      <c r="E8" s="39">
        <f t="shared" si="0"/>
        <v>4.2373978984311345</v>
      </c>
      <c r="F8" s="4">
        <f>SR_Jul_Aug!E8</f>
        <v>4010</v>
      </c>
      <c r="G8" s="4">
        <f>SR_Jul_Aug!H8</f>
        <v>5</v>
      </c>
      <c r="H8" s="4">
        <f>SR_Jul_Aug!I8</f>
        <v>2666</v>
      </c>
      <c r="I8" s="4"/>
      <c r="J8" s="4"/>
      <c r="K8" s="4"/>
      <c r="L8" s="4"/>
      <c r="M8" s="4"/>
      <c r="N8" s="4"/>
      <c r="O8" s="4"/>
      <c r="P8" s="4"/>
      <c r="Q8" s="4"/>
      <c r="R8" s="4">
        <f>SR_Jul_Aug!S8</f>
        <v>0</v>
      </c>
      <c r="S8" s="4">
        <f>SR_Jul_Aug!T8</f>
        <v>0</v>
      </c>
      <c r="T8" s="4">
        <f>SR_Jul_Aug!U8</f>
        <v>52340000</v>
      </c>
      <c r="U8" s="4">
        <f>SR_Jul_Aug!V8</f>
        <v>4179968</v>
      </c>
      <c r="V8" s="4">
        <f>SR_Jul_Aug!W8</f>
        <v>500000</v>
      </c>
      <c r="W8" s="4">
        <f t="shared" si="1"/>
        <v>57019968</v>
      </c>
    </row>
    <row r="9" spans="1:23" ht="17.25" customHeight="1" x14ac:dyDescent="0.25">
      <c r="A9" s="3" t="s">
        <v>25</v>
      </c>
      <c r="B9" s="3" t="s">
        <v>26</v>
      </c>
      <c r="C9" s="4">
        <v>6175123</v>
      </c>
      <c r="D9" s="4">
        <f>SR_Jul_Aug!F9+SR_Jun!D8</f>
        <v>504924</v>
      </c>
      <c r="E9" s="39">
        <f t="shared" si="0"/>
        <v>8.1767440097954314</v>
      </c>
      <c r="F9" s="4">
        <f>SR_Jul_Aug!E9+SR_Jun!G8</f>
        <v>121541</v>
      </c>
      <c r="G9" s="4">
        <f>SR_Jul_Aug!H9+SR_Jun!H8</f>
        <v>2</v>
      </c>
      <c r="H9" s="4">
        <f>SR_Jul_Aug!I9+SR_Jun!F8</f>
        <v>357</v>
      </c>
      <c r="I9" s="4"/>
      <c r="J9" s="4"/>
      <c r="K9" s="4"/>
      <c r="L9" s="4"/>
      <c r="M9" s="4"/>
      <c r="N9" s="4"/>
      <c r="O9" s="4"/>
      <c r="P9" s="4"/>
      <c r="Q9" s="4"/>
      <c r="R9" s="4">
        <f>SR_Jul_Aug!S9+SR_Jun!I8</f>
        <v>16735700</v>
      </c>
      <c r="S9" s="4">
        <f>SR_Jul_Aug!T9+SR_Jun!J8</f>
        <v>0</v>
      </c>
      <c r="T9" s="4">
        <f>SR_Jul_Aug!U9+SR_Jun!K8</f>
        <v>400000</v>
      </c>
      <c r="U9" s="4">
        <f>SR_Jul_Aug!V9+SR_Jun!L8</f>
        <v>43800688</v>
      </c>
      <c r="V9" s="4">
        <f>SR_Jul_Aug!W9+SR_Jun!M8</f>
        <v>200000</v>
      </c>
      <c r="W9" s="4">
        <f>SUM(R9:V9)</f>
        <v>61136388</v>
      </c>
    </row>
    <row r="10" spans="1:23" ht="17.25" customHeight="1" x14ac:dyDescent="0.25">
      <c r="A10" s="3" t="s">
        <v>27</v>
      </c>
      <c r="B10" s="3" t="s">
        <v>28</v>
      </c>
      <c r="C10" s="4">
        <v>4863455</v>
      </c>
      <c r="D10" s="4">
        <f>SR_Jul_Aug!F10+SR_Jun!D9</f>
        <v>177315</v>
      </c>
      <c r="E10" s="39">
        <f t="shared" si="0"/>
        <v>3.6458649252434743</v>
      </c>
      <c r="F10" s="4">
        <f>SR_Jul_Aug!E10+SR_Jun!G9</f>
        <v>87957</v>
      </c>
      <c r="G10" s="4">
        <f>SR_Jul_Aug!H10+SR_Jun!H9</f>
        <v>5</v>
      </c>
      <c r="H10" s="4">
        <f>SR_Jul_Aug!I10+SR_Jun!F9</f>
        <v>227</v>
      </c>
      <c r="I10" s="4"/>
      <c r="J10" s="4"/>
      <c r="K10" s="4"/>
      <c r="L10" s="4"/>
      <c r="M10" s="4"/>
      <c r="N10" s="4"/>
      <c r="O10" s="4"/>
      <c r="P10" s="4"/>
      <c r="Q10" s="4"/>
      <c r="R10" s="4">
        <f>SR_Jul_Aug!S10+SR_Jun!I9</f>
        <v>0</v>
      </c>
      <c r="S10" s="4">
        <f>SR_Jul_Aug!T10+SR_Jun!J9</f>
        <v>0</v>
      </c>
      <c r="T10" s="4">
        <f>SR_Jul_Aug!U10+SR_Jun!K9</f>
        <v>0</v>
      </c>
      <c r="U10" s="4">
        <f>SR_Jul_Aug!V10+SR_Jun!L9</f>
        <v>30974424</v>
      </c>
      <c r="V10" s="4">
        <f>SR_Jul_Aug!W10+SR_Jun!M9</f>
        <v>0</v>
      </c>
      <c r="W10" s="4">
        <f>SUM(R10:V10)</f>
        <v>30974424</v>
      </c>
    </row>
    <row r="11" spans="1:23" ht="17.25" customHeight="1" x14ac:dyDescent="0.25">
      <c r="A11" s="3" t="s">
        <v>29</v>
      </c>
      <c r="B11" s="3" t="s">
        <v>30</v>
      </c>
      <c r="C11" s="4">
        <v>6145588</v>
      </c>
      <c r="D11" s="4">
        <f>SR_Jul_Aug!F11</f>
        <v>18977</v>
      </c>
      <c r="E11" s="39">
        <f t="shared" si="0"/>
        <v>0.30879063158805958</v>
      </c>
      <c r="F11" s="4">
        <f>SR_Jul_Aug!E11</f>
        <v>4693</v>
      </c>
      <c r="G11" s="4">
        <f>SR_Jul_Aug!H11</f>
        <v>12</v>
      </c>
      <c r="H11" s="4">
        <f>SR_Jul_Aug!I11</f>
        <v>255</v>
      </c>
      <c r="I11" s="4"/>
      <c r="J11" s="4"/>
      <c r="K11" s="4"/>
      <c r="L11" s="4"/>
      <c r="M11" s="4"/>
      <c r="N11" s="4"/>
      <c r="O11" s="4"/>
      <c r="P11" s="4"/>
      <c r="Q11" s="4"/>
      <c r="R11" s="4">
        <f>SR_Jul_Aug!S11</f>
        <v>9436500</v>
      </c>
      <c r="S11" s="4">
        <f>SR_Jul_Aug!T11</f>
        <v>0</v>
      </c>
      <c r="T11" s="4">
        <f>SR_Jul_Aug!U11</f>
        <v>4900000</v>
      </c>
      <c r="U11" s="4">
        <f>SR_Jul_Aug!V11</f>
        <v>30525610</v>
      </c>
      <c r="V11" s="4">
        <f>SR_Jul_Aug!W11</f>
        <v>1100000</v>
      </c>
      <c r="W11" s="4">
        <f t="shared" si="1"/>
        <v>45962110</v>
      </c>
    </row>
    <row r="12" spans="1:23" ht="17.25" customHeight="1" x14ac:dyDescent="0.25">
      <c r="A12" s="3" t="s">
        <v>31</v>
      </c>
      <c r="B12" s="3" t="s">
        <v>32</v>
      </c>
      <c r="C12" s="4">
        <v>1572657</v>
      </c>
      <c r="D12" s="4">
        <f>SR_Jul_Aug!F12+SR_Jun!D7</f>
        <v>7714</v>
      </c>
      <c r="E12" s="39">
        <f t="shared" si="0"/>
        <v>0.49050746602723927</v>
      </c>
      <c r="F12" s="4">
        <f>SR_Jul_Aug!E12+SR_Jun!G7</f>
        <v>1471</v>
      </c>
      <c r="G12" s="4">
        <f>SR_Jul_Aug!H12+SR_Jun!H7</f>
        <v>0</v>
      </c>
      <c r="H12" s="4">
        <f>SR_Jul_Aug!I12+SR_Jun!F7</f>
        <v>1</v>
      </c>
      <c r="I12" s="4"/>
      <c r="J12" s="4"/>
      <c r="K12" s="4"/>
      <c r="L12" s="4"/>
      <c r="M12" s="4"/>
      <c r="N12" s="4"/>
      <c r="O12" s="4"/>
      <c r="P12" s="4"/>
      <c r="Q12" s="4"/>
      <c r="R12" s="4">
        <f>SR_Jul_Aug!S12+SR_Jun!I7</f>
        <v>6524400</v>
      </c>
      <c r="S12" s="4">
        <f>SR_Jul_Aug!T12+SR_Jun!J7</f>
        <v>9207330</v>
      </c>
      <c r="T12" s="4">
        <f>SR_Jul_Aug!U12+SR_Jun!K7</f>
        <v>0</v>
      </c>
      <c r="U12" s="4">
        <f>SR_Jul_Aug!V12+SR_Jun!L7</f>
        <v>0</v>
      </c>
      <c r="V12" s="4">
        <f>SR_Jul_Aug!W12+SR_Jun!M7</f>
        <v>0</v>
      </c>
      <c r="W12" s="4">
        <f>SUM(R12:V12)</f>
        <v>15731730</v>
      </c>
    </row>
    <row r="13" spans="1:23" ht="17.25" customHeight="1" x14ac:dyDescent="0.25">
      <c r="A13" s="3" t="s">
        <v>33</v>
      </c>
      <c r="B13" s="3" t="s">
        <v>34</v>
      </c>
      <c r="C13" s="4">
        <v>1689654</v>
      </c>
      <c r="D13" s="4">
        <f>SR_Jul_Aug!F13</f>
        <v>7454</v>
      </c>
      <c r="E13" s="39">
        <f t="shared" si="0"/>
        <v>0.44115540814865056</v>
      </c>
      <c r="F13" s="4">
        <f>SR_Jul_Aug!E13</f>
        <v>1485</v>
      </c>
      <c r="G13" s="4">
        <f>SR_Jul_Aug!H13</f>
        <v>1</v>
      </c>
      <c r="H13" s="4">
        <f>SR_Jul_Aug!I13</f>
        <v>68</v>
      </c>
      <c r="I13" s="4"/>
      <c r="J13" s="4"/>
      <c r="K13" s="4"/>
      <c r="L13" s="4"/>
      <c r="M13" s="4"/>
      <c r="N13" s="4"/>
      <c r="O13" s="4"/>
      <c r="P13" s="4"/>
      <c r="Q13" s="4"/>
      <c r="R13" s="4">
        <f>SR_Jul_Aug!S13</f>
        <v>12950300</v>
      </c>
      <c r="S13" s="4">
        <f>SR_Jul_Aug!T13</f>
        <v>0</v>
      </c>
      <c r="T13" s="4">
        <f>SR_Jul_Aug!U13</f>
        <v>2500000</v>
      </c>
      <c r="U13" s="4">
        <f>SR_Jul_Aug!V13</f>
        <v>2910540</v>
      </c>
      <c r="V13" s="4">
        <f>SR_Jul_Aug!W13</f>
        <v>100000</v>
      </c>
      <c r="W13" s="4">
        <f t="shared" si="1"/>
        <v>18460840</v>
      </c>
    </row>
    <row r="14" spans="1:23" ht="17.25" customHeight="1" x14ac:dyDescent="0.25">
      <c r="A14" s="3" t="s">
        <v>35</v>
      </c>
      <c r="B14" s="3" t="s">
        <v>36</v>
      </c>
      <c r="C14" s="4">
        <v>5815384</v>
      </c>
      <c r="D14" s="4">
        <f>SR_Jul_Aug!F14</f>
        <v>5329</v>
      </c>
      <c r="E14" s="39">
        <f t="shared" si="0"/>
        <v>9.1636253083201391E-2</v>
      </c>
      <c r="F14" s="4">
        <f>SR_Jul_Aug!E14</f>
        <v>1032</v>
      </c>
      <c r="G14" s="4">
        <f>SR_Jul_Aug!H14</f>
        <v>9</v>
      </c>
      <c r="H14" s="4">
        <f>SR_Jul_Aug!I14</f>
        <v>127</v>
      </c>
      <c r="I14" s="4"/>
      <c r="J14" s="4"/>
      <c r="K14" s="4"/>
      <c r="L14" s="4"/>
      <c r="M14" s="4"/>
      <c r="N14" s="4"/>
      <c r="O14" s="4"/>
      <c r="P14" s="4"/>
      <c r="Q14" s="4"/>
      <c r="R14" s="4">
        <f>SR_Jul_Aug!S14</f>
        <v>89100</v>
      </c>
      <c r="S14" s="4">
        <f>SR_Jul_Aug!T14</f>
        <v>0</v>
      </c>
      <c r="T14" s="4">
        <f>SR_Jul_Aug!U14</f>
        <v>1000000</v>
      </c>
      <c r="U14" s="4">
        <f>SR_Jul_Aug!V14</f>
        <v>5099722</v>
      </c>
      <c r="V14" s="4">
        <f>SR_Jul_Aug!W14</f>
        <v>900000</v>
      </c>
      <c r="W14" s="4">
        <f t="shared" si="1"/>
        <v>7088822</v>
      </c>
    </row>
    <row r="15" spans="1:23" ht="17.25" customHeight="1" x14ac:dyDescent="0.25">
      <c r="A15" s="3" t="s">
        <v>37</v>
      </c>
      <c r="B15" s="3" t="s">
        <v>38</v>
      </c>
      <c r="C15" s="4">
        <v>2050282</v>
      </c>
      <c r="D15" s="4">
        <f>SR_Jul_Aug!F15</f>
        <v>6783</v>
      </c>
      <c r="E15" s="39">
        <f t="shared" si="0"/>
        <v>0.33083253913364113</v>
      </c>
      <c r="F15" s="4">
        <f>SR_Jul_Aug!E15</f>
        <v>1543</v>
      </c>
      <c r="G15" s="4">
        <f>SR_Jul_Aug!H15</f>
        <v>0</v>
      </c>
      <c r="H15" s="4">
        <f>SR_Jul_Aug!I15</f>
        <v>44</v>
      </c>
      <c r="I15" s="4"/>
      <c r="J15" s="4"/>
      <c r="K15" s="4"/>
      <c r="L15" s="4"/>
      <c r="M15" s="4"/>
      <c r="N15" s="4"/>
      <c r="O15" s="4"/>
      <c r="P15" s="4"/>
      <c r="Q15" s="4"/>
      <c r="R15" s="4">
        <f>SR_Jul_Aug!S15</f>
        <v>0</v>
      </c>
      <c r="S15" s="4">
        <f>SR_Jul_Aug!T15</f>
        <v>4158000</v>
      </c>
      <c r="T15" s="4">
        <f>SR_Jul_Aug!U15</f>
        <v>0</v>
      </c>
      <c r="U15" s="4">
        <f>SR_Jul_Aug!V15</f>
        <v>2349570</v>
      </c>
      <c r="V15" s="4">
        <f>SR_Jul_Aug!W15</f>
        <v>0</v>
      </c>
      <c r="W15" s="4">
        <f t="shared" si="1"/>
        <v>6507570</v>
      </c>
    </row>
    <row r="16" spans="1:23" ht="17.25" customHeight="1" x14ac:dyDescent="0.25">
      <c r="A16" s="3" t="s">
        <v>39</v>
      </c>
      <c r="B16" s="3" t="s">
        <v>40</v>
      </c>
      <c r="C16" s="4">
        <v>7355075</v>
      </c>
      <c r="D16" s="4">
        <f>SR_Jul_Aug!F16</f>
        <v>63082</v>
      </c>
      <c r="E16" s="39">
        <f t="shared" si="0"/>
        <v>0.85766630523821996</v>
      </c>
      <c r="F16" s="4">
        <f>SR_Jul_Aug!E16</f>
        <v>15523</v>
      </c>
      <c r="G16" s="4">
        <f>SR_Jul_Aug!H16</f>
        <v>1</v>
      </c>
      <c r="H16" s="4">
        <f>SR_Jul_Aug!I16</f>
        <v>0</v>
      </c>
      <c r="I16" s="4"/>
      <c r="J16" s="4"/>
      <c r="K16" s="4"/>
      <c r="L16" s="4"/>
      <c r="M16" s="4"/>
      <c r="N16" s="4"/>
      <c r="O16" s="4"/>
      <c r="P16" s="4"/>
      <c r="Q16" s="4"/>
      <c r="R16" s="4">
        <f>SR_Jul_Aug!S16</f>
        <v>16650</v>
      </c>
      <c r="S16" s="4">
        <f>SR_Jul_Aug!T16</f>
        <v>0</v>
      </c>
      <c r="T16" s="4">
        <f>SR_Jul_Aug!U16</f>
        <v>0</v>
      </c>
      <c r="U16" s="4">
        <f>SR_Jul_Aug!V16</f>
        <v>10552740</v>
      </c>
      <c r="V16" s="4">
        <f>SR_Jul_Aug!W16</f>
        <v>0</v>
      </c>
      <c r="W16" s="4">
        <f t="shared" si="1"/>
        <v>10569390</v>
      </c>
    </row>
    <row r="17" spans="1:24" ht="17.25" customHeight="1" x14ac:dyDescent="0.25">
      <c r="A17" s="3" t="s">
        <v>41</v>
      </c>
      <c r="B17" s="3" t="s">
        <v>42</v>
      </c>
      <c r="C17" s="4">
        <v>1406434</v>
      </c>
      <c r="D17" s="4">
        <v>264</v>
      </c>
      <c r="E17" s="39">
        <f t="shared" si="0"/>
        <v>1.8770877268325423E-2</v>
      </c>
      <c r="F17" s="4">
        <v>56</v>
      </c>
      <c r="G17" s="4"/>
      <c r="H17" s="4"/>
      <c r="I17" s="4"/>
      <c r="J17" s="4"/>
      <c r="K17" s="4"/>
      <c r="L17" s="4"/>
      <c r="M17" s="4"/>
      <c r="N17" s="4"/>
      <c r="O17" s="4"/>
      <c r="P17" s="4"/>
      <c r="Q17" s="4"/>
      <c r="R17" s="4">
        <v>174600</v>
      </c>
      <c r="S17" s="4"/>
      <c r="T17" s="4">
        <f>[1]SR_Jul_Aug!K16</f>
        <v>0</v>
      </c>
      <c r="U17" s="4">
        <v>455280</v>
      </c>
      <c r="V17" s="4"/>
      <c r="W17" s="4">
        <f t="shared" si="1"/>
        <v>629880</v>
      </c>
    </row>
    <row r="18" spans="1:24" ht="17.25" customHeight="1" x14ac:dyDescent="0.25">
      <c r="A18" s="3" t="s">
        <v>16</v>
      </c>
      <c r="B18" s="3"/>
      <c r="C18" s="4">
        <f>SUM(C5:C17)</f>
        <v>49974315</v>
      </c>
      <c r="D18" s="4">
        <f>SUM(D5:D17)</f>
        <v>1629405</v>
      </c>
      <c r="E18" s="39">
        <f t="shared" si="0"/>
        <v>3.2604849110988314</v>
      </c>
      <c r="F18" s="4">
        <f>SUM(F5:F17)</f>
        <v>402059</v>
      </c>
      <c r="G18" s="4">
        <f>SUM(G5:G17)</f>
        <v>128</v>
      </c>
      <c r="H18" s="4">
        <f>SUM(H5:H17)</f>
        <v>17189</v>
      </c>
      <c r="I18" s="4"/>
      <c r="J18" s="4"/>
      <c r="K18" s="4"/>
      <c r="L18" s="4"/>
      <c r="M18" s="4"/>
      <c r="N18" s="4"/>
      <c r="O18" s="4"/>
      <c r="P18" s="4"/>
      <c r="Q18" s="4"/>
      <c r="R18" s="4">
        <f t="shared" ref="R18:V18" si="2">SUM(R5:R17)</f>
        <v>109055900</v>
      </c>
      <c r="S18" s="4">
        <f t="shared" si="2"/>
        <v>19037010</v>
      </c>
      <c r="T18" s="4">
        <f t="shared" si="2"/>
        <v>261490000</v>
      </c>
      <c r="U18" s="4">
        <f t="shared" si="2"/>
        <v>343115850</v>
      </c>
      <c r="V18" s="4">
        <f t="shared" si="2"/>
        <v>11100000</v>
      </c>
      <c r="W18" s="4">
        <f t="shared" si="1"/>
        <v>743798760</v>
      </c>
      <c r="X18" s="6"/>
    </row>
  </sheetData>
  <mergeCells count="8">
    <mergeCell ref="R3:W3"/>
    <mergeCell ref="D3:F3"/>
    <mergeCell ref="M3:Q3"/>
    <mergeCell ref="H3:L3"/>
    <mergeCell ref="A3:A4"/>
    <mergeCell ref="B3:B4"/>
    <mergeCell ref="C3:C4"/>
    <mergeCell ref="G3:G4"/>
  </mergeCells>
  <printOptions horizontalCentered="1"/>
  <pageMargins left="0.31496062992125984" right="0.31496062992125984" top="0.74803149606299213" bottom="0.74803149606299213" header="0.31496062992125984" footer="0.31496062992125984"/>
  <pageSetup scale="9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B050"/>
  </sheetPr>
  <dimension ref="A1:Q140"/>
  <sheetViews>
    <sheetView zoomScaleNormal="100" workbookViewId="0">
      <pane ySplit="3" topLeftCell="A4" activePane="bottomLeft" state="frozen"/>
      <selection activeCell="H17" sqref="H17"/>
      <selection pane="bottomLeft" activeCell="C7" sqref="C7"/>
    </sheetView>
  </sheetViews>
  <sheetFormatPr defaultRowHeight="15" x14ac:dyDescent="0.25"/>
  <cols>
    <col min="1" max="1" width="9.5703125" customWidth="1"/>
    <col min="2" max="2" width="13.7109375" customWidth="1"/>
    <col min="3" max="3" width="11.5703125" customWidth="1"/>
    <col min="4" max="4" width="9.85546875" customWidth="1"/>
    <col min="5" max="5" width="11.140625" customWidth="1"/>
    <col min="6" max="6" width="10.7109375" customWidth="1"/>
    <col min="7" max="7" width="8.140625" customWidth="1"/>
    <col min="8" max="8" width="10.28515625" customWidth="1"/>
    <col min="9" max="9" width="9.28515625" customWidth="1"/>
    <col min="10" max="10" width="6.28515625" bestFit="1" customWidth="1"/>
    <col min="11" max="12" width="10.140625" bestFit="1" customWidth="1"/>
    <col min="13" max="13" width="11.7109375" bestFit="1" customWidth="1"/>
    <col min="14" max="14" width="11.140625" bestFit="1" customWidth="1"/>
    <col min="15" max="15" width="10.140625" customWidth="1"/>
    <col min="16" max="16" width="12.7109375" bestFit="1" customWidth="1"/>
    <col min="17" max="17" width="16.42578125" customWidth="1"/>
  </cols>
  <sheetData>
    <row r="1" spans="1:17" ht="46.5" customHeight="1" x14ac:dyDescent="0.25">
      <c r="A1" s="49" t="s">
        <v>759</v>
      </c>
      <c r="B1" s="49"/>
      <c r="C1" s="49"/>
      <c r="D1" s="49"/>
      <c r="E1" s="49"/>
      <c r="F1" s="49"/>
      <c r="G1" s="49"/>
      <c r="H1" s="49"/>
      <c r="I1" s="49"/>
      <c r="J1" s="49"/>
      <c r="K1" s="49"/>
      <c r="L1" s="49"/>
      <c r="M1" s="49"/>
      <c r="N1" s="49"/>
      <c r="O1" s="49"/>
      <c r="P1" s="49"/>
      <c r="Q1" s="49"/>
    </row>
    <row r="2" spans="1:17" ht="17.25" customHeight="1" x14ac:dyDescent="0.25">
      <c r="A2" s="67" t="s">
        <v>0</v>
      </c>
      <c r="B2" s="74" t="s">
        <v>44</v>
      </c>
      <c r="C2" s="74" t="s">
        <v>45</v>
      </c>
      <c r="D2" s="78" t="s">
        <v>46</v>
      </c>
      <c r="E2" s="76" t="s">
        <v>2</v>
      </c>
      <c r="F2" s="80" t="s">
        <v>3</v>
      </c>
      <c r="G2" s="80"/>
      <c r="H2" s="67" t="s">
        <v>4</v>
      </c>
      <c r="I2" s="67"/>
      <c r="J2" s="67" t="s">
        <v>5</v>
      </c>
      <c r="K2" s="81" t="s">
        <v>47</v>
      </c>
      <c r="L2" s="82"/>
      <c r="M2" s="82"/>
      <c r="N2" s="82"/>
      <c r="O2" s="83"/>
      <c r="P2" s="67" t="s">
        <v>16</v>
      </c>
      <c r="Q2" s="67" t="s">
        <v>48</v>
      </c>
    </row>
    <row r="3" spans="1:17" ht="42" customHeight="1" x14ac:dyDescent="0.25">
      <c r="A3" s="67"/>
      <c r="B3" s="75"/>
      <c r="C3" s="75"/>
      <c r="D3" s="79"/>
      <c r="E3" s="77"/>
      <c r="F3" s="8" t="s">
        <v>7</v>
      </c>
      <c r="G3" s="8" t="s">
        <v>8</v>
      </c>
      <c r="H3" s="1" t="s">
        <v>9</v>
      </c>
      <c r="I3" s="9" t="s">
        <v>10</v>
      </c>
      <c r="J3" s="67"/>
      <c r="K3" s="2" t="s">
        <v>11</v>
      </c>
      <c r="L3" s="2" t="s">
        <v>12</v>
      </c>
      <c r="M3" s="2" t="s">
        <v>13</v>
      </c>
      <c r="N3" s="10" t="s">
        <v>14</v>
      </c>
      <c r="O3" s="1" t="s">
        <v>15</v>
      </c>
      <c r="P3" s="67"/>
      <c r="Q3" s="67"/>
    </row>
    <row r="4" spans="1:17" s="14" customFormat="1" ht="15" customHeight="1" x14ac:dyDescent="0.25">
      <c r="A4" s="7" t="s">
        <v>17</v>
      </c>
      <c r="B4" s="7" t="s">
        <v>49</v>
      </c>
      <c r="C4" s="7" t="s">
        <v>183</v>
      </c>
      <c r="D4" s="11">
        <v>42212</v>
      </c>
      <c r="E4" s="12">
        <v>168963</v>
      </c>
      <c r="F4" s="12">
        <f>Tsp_Jul_Aug!H11</f>
        <v>6049</v>
      </c>
      <c r="G4" s="13">
        <f>F4/E4*100</f>
        <v>3.580073743955777</v>
      </c>
      <c r="H4" s="12">
        <f>Tsp_Jul_Aug!K11</f>
        <v>1200</v>
      </c>
      <c r="I4" s="12">
        <f>Tsp_Jul_Aug!G11</f>
        <v>907</v>
      </c>
      <c r="J4" s="12">
        <f>Tsp_Jul_Aug!J11</f>
        <v>16</v>
      </c>
      <c r="K4" s="12">
        <f>Tsp_Jul_Aug!U11</f>
        <v>0</v>
      </c>
      <c r="L4" s="12">
        <f>Tsp_Jul_Aug!V11</f>
        <v>0</v>
      </c>
      <c r="M4" s="12">
        <f>Tsp_Jul_Aug!W11</f>
        <v>0</v>
      </c>
      <c r="N4" s="12">
        <f>Tsp_Jul_Aug!X11</f>
        <v>7723100</v>
      </c>
      <c r="O4" s="12">
        <f>Tsp_Jul_Aug!Y11</f>
        <v>1500000</v>
      </c>
      <c r="P4" s="12">
        <f>SUM(K4:O4)</f>
        <v>9223100</v>
      </c>
      <c r="Q4" s="7"/>
    </row>
    <row r="5" spans="1:17" s="14" customFormat="1" ht="15.75" customHeight="1" x14ac:dyDescent="0.25">
      <c r="A5" s="7" t="s">
        <v>17</v>
      </c>
      <c r="B5" s="7" t="s">
        <v>50</v>
      </c>
      <c r="C5" s="7" t="s">
        <v>184</v>
      </c>
      <c r="D5" s="11">
        <v>42179</v>
      </c>
      <c r="E5" s="12">
        <v>55265</v>
      </c>
      <c r="F5" s="12">
        <f>Tsp_Jul_Aug!H14+Tsp_Jun!F5</f>
        <v>19018</v>
      </c>
      <c r="G5" s="13">
        <f t="shared" ref="G5:G68" si="0">F5/E5*100</f>
        <v>34.412376730299464</v>
      </c>
      <c r="H5" s="12">
        <f>Tsp_Jul_Aug!K14+Tsp_Jun!H5</f>
        <v>2267</v>
      </c>
      <c r="I5" s="12">
        <f>Tsp_Jul_Aug!G14+Tsp_Jun!I5</f>
        <v>2907</v>
      </c>
      <c r="J5" s="12">
        <f>Tsp_Jul_Aug!J14+Tsp_Jun!J5</f>
        <v>18</v>
      </c>
      <c r="K5" s="12">
        <f>Tsp_Jul_Aug!U14+Tsp_Jun!K5</f>
        <v>47250</v>
      </c>
      <c r="L5" s="12">
        <f>Tsp_Jul_Aug!V14+Tsp_Jun!L5</f>
        <v>47040</v>
      </c>
      <c r="M5" s="12">
        <f>Tsp_Jul_Aug!W14+Tsp_Jun!M5</f>
        <v>800000</v>
      </c>
      <c r="N5" s="12">
        <f>Tsp_Jul_Aug!X14+Tsp_Jun!N5</f>
        <v>23345828</v>
      </c>
      <c r="O5" s="12">
        <f>Tsp_Jul_Aug!Y14+Tsp_Jun!O5</f>
        <v>1800000</v>
      </c>
      <c r="P5" s="12">
        <f t="shared" ref="P5:P71" si="1">SUM(K5:O5)</f>
        <v>26040118</v>
      </c>
      <c r="Q5" s="12"/>
    </row>
    <row r="6" spans="1:17" s="14" customFormat="1" ht="15" customHeight="1" x14ac:dyDescent="0.25">
      <c r="A6" s="7" t="s">
        <v>17</v>
      </c>
      <c r="B6" s="7" t="s">
        <v>51</v>
      </c>
      <c r="C6" s="7" t="s">
        <v>185</v>
      </c>
      <c r="D6" s="11">
        <v>42180</v>
      </c>
      <c r="E6" s="12">
        <v>119564</v>
      </c>
      <c r="F6" s="12">
        <f>Tsp_Jul_Aug!H18+Tsp_Jun!F6</f>
        <v>24506</v>
      </c>
      <c r="G6" s="13">
        <f t="shared" si="0"/>
        <v>20.496135960657057</v>
      </c>
      <c r="H6" s="12">
        <f>Tsp_Jul_Aug!K18+Tsp_Jun!H6</f>
        <v>1109</v>
      </c>
      <c r="I6" s="12">
        <f>Tsp_Jul_Aug!G18+Tsp_Jun!I6</f>
        <v>4223</v>
      </c>
      <c r="J6" s="12">
        <f>Tsp_Jul_Aug!J18+Tsp_Jun!J6</f>
        <v>5</v>
      </c>
      <c r="K6" s="12">
        <f>Tsp_Jul_Aug!U18+Tsp_Jun!K6</f>
        <v>1341900</v>
      </c>
      <c r="L6" s="12">
        <f>Tsp_Jul_Aug!V18+Tsp_Jun!L6</f>
        <v>1342320</v>
      </c>
      <c r="M6" s="12">
        <f>Tsp_Jul_Aug!W18+Tsp_Jun!M6</f>
        <v>19800000</v>
      </c>
      <c r="N6" s="12">
        <f>Tsp_Jul_Aug!X18+Tsp_Jun!N6</f>
        <v>6663932</v>
      </c>
      <c r="O6" s="12">
        <f>Tsp_Jul_Aug!Y18+Tsp_Jun!O6</f>
        <v>500000</v>
      </c>
      <c r="P6" s="12">
        <f t="shared" si="1"/>
        <v>29648152</v>
      </c>
      <c r="Q6" s="12"/>
    </row>
    <row r="7" spans="1:17" s="14" customFormat="1" ht="15" customHeight="1" x14ac:dyDescent="0.25">
      <c r="A7" s="7" t="s">
        <v>17</v>
      </c>
      <c r="B7" s="7" t="s">
        <v>52</v>
      </c>
      <c r="C7" s="7" t="s">
        <v>186</v>
      </c>
      <c r="D7" s="11"/>
      <c r="E7" s="12">
        <v>189936</v>
      </c>
      <c r="F7" s="12">
        <f>Tsp_Jul_Aug!H9</f>
        <v>19176</v>
      </c>
      <c r="G7" s="13">
        <f t="shared" si="0"/>
        <v>10.096032347738186</v>
      </c>
      <c r="H7" s="12">
        <f>Tsp_Jul_Aug!K9</f>
        <v>503</v>
      </c>
      <c r="I7" s="12">
        <f>Tsp_Jul_Aug!G9</f>
        <v>1029</v>
      </c>
      <c r="J7" s="12">
        <f>Tsp_Jul_Aug!J9</f>
        <v>13</v>
      </c>
      <c r="K7" s="12">
        <f>Tsp_Jul_Aug!U9</f>
        <v>0</v>
      </c>
      <c r="L7" s="12">
        <f>Tsp_Jul_Aug!V9</f>
        <v>0</v>
      </c>
      <c r="M7" s="12">
        <f>Tsp_Jul_Aug!W9</f>
        <v>0</v>
      </c>
      <c r="N7" s="12">
        <f>Tsp_Jul_Aug!X9</f>
        <v>7281780</v>
      </c>
      <c r="O7" s="12">
        <f>Tsp_Jul_Aug!Y9</f>
        <v>1300000</v>
      </c>
      <c r="P7" s="12">
        <f t="shared" si="1"/>
        <v>8581780</v>
      </c>
      <c r="Q7" s="7"/>
    </row>
    <row r="8" spans="1:17" s="14" customFormat="1" ht="15" customHeight="1" x14ac:dyDescent="0.25">
      <c r="A8" s="7" t="s">
        <v>17</v>
      </c>
      <c r="B8" s="7" t="s">
        <v>53</v>
      </c>
      <c r="C8" s="7" t="s">
        <v>187</v>
      </c>
      <c r="D8" s="11">
        <v>42215</v>
      </c>
      <c r="E8" s="12">
        <v>149348</v>
      </c>
      <c r="F8" s="12">
        <f>Tsp_Jul_Aug!H5</f>
        <v>0</v>
      </c>
      <c r="G8" s="13">
        <f t="shared" si="0"/>
        <v>0</v>
      </c>
      <c r="H8" s="12">
        <f>Tsp_Jul_Aug!K5</f>
        <v>681</v>
      </c>
      <c r="I8" s="12">
        <f>Tsp_Jul_Aug!G5</f>
        <v>0</v>
      </c>
      <c r="J8" s="12">
        <f>Tsp_Jul_Aug!J5</f>
        <v>0</v>
      </c>
      <c r="K8" s="12">
        <f>Tsp_Jul_Aug!U5</f>
        <v>0</v>
      </c>
      <c r="L8" s="12">
        <f>Tsp_Jul_Aug!V5</f>
        <v>0</v>
      </c>
      <c r="M8" s="12">
        <f>Tsp_Jul_Aug!W5</f>
        <v>0</v>
      </c>
      <c r="N8" s="12">
        <f>Tsp_Jul_Aug!X5</f>
        <v>2537590</v>
      </c>
      <c r="O8" s="12">
        <f>Tsp_Jul_Aug!Y5</f>
        <v>0</v>
      </c>
      <c r="P8" s="12">
        <f t="shared" si="1"/>
        <v>2537590</v>
      </c>
      <c r="Q8" s="7"/>
    </row>
    <row r="9" spans="1:17" s="14" customFormat="1" ht="15" customHeight="1" x14ac:dyDescent="0.25">
      <c r="A9" s="7" t="s">
        <v>17</v>
      </c>
      <c r="B9" s="7" t="s">
        <v>54</v>
      </c>
      <c r="C9" s="7" t="s">
        <v>188</v>
      </c>
      <c r="D9" s="11">
        <v>42215</v>
      </c>
      <c r="E9" s="12">
        <v>145553</v>
      </c>
      <c r="F9" s="12">
        <f>Tsp_Jul_Aug!H8</f>
        <v>6949</v>
      </c>
      <c r="G9" s="13">
        <f t="shared" si="0"/>
        <v>4.7742059593412716</v>
      </c>
      <c r="H9" s="12">
        <f>Tsp_Jul_Aug!K8</f>
        <v>1245</v>
      </c>
      <c r="I9" s="12">
        <f>Tsp_Jul_Aug!G8</f>
        <v>1461</v>
      </c>
      <c r="J9" s="12">
        <f>Tsp_Jul_Aug!J8</f>
        <v>0</v>
      </c>
      <c r="K9" s="12">
        <f>Tsp_Jul_Aug!U8</f>
        <v>0</v>
      </c>
      <c r="L9" s="12">
        <f>Tsp_Jul_Aug!V8</f>
        <v>0</v>
      </c>
      <c r="M9" s="12">
        <f>Tsp_Jul_Aug!W8</f>
        <v>0</v>
      </c>
      <c r="N9" s="12">
        <f>Tsp_Jul_Aug!X8</f>
        <v>0</v>
      </c>
      <c r="O9" s="12">
        <f>Tsp_Jul_Aug!Y8</f>
        <v>0</v>
      </c>
      <c r="P9" s="12">
        <f t="shared" si="1"/>
        <v>0</v>
      </c>
      <c r="Q9" s="7"/>
    </row>
    <row r="10" spans="1:17" s="14" customFormat="1" ht="15" customHeight="1" x14ac:dyDescent="0.25">
      <c r="A10" s="7" t="s">
        <v>17</v>
      </c>
      <c r="B10" s="7" t="s">
        <v>55</v>
      </c>
      <c r="C10" s="7" t="s">
        <v>189</v>
      </c>
      <c r="D10" s="11">
        <v>42181</v>
      </c>
      <c r="E10" s="12">
        <v>172907</v>
      </c>
      <c r="F10" s="12">
        <f>Tsp_Jul_Aug!H10+Tsp_Jun!F7</f>
        <v>11632</v>
      </c>
      <c r="G10" s="13">
        <f t="shared" si="0"/>
        <v>6.7273158403072175</v>
      </c>
      <c r="H10" s="12">
        <f>Tsp_Jul_Aug!K10+Tsp_Jun!H7</f>
        <v>818</v>
      </c>
      <c r="I10" s="12">
        <f>Tsp_Jul_Aug!G10+Tsp_Jun!I7</f>
        <v>2624</v>
      </c>
      <c r="J10" s="12">
        <f>Tsp_Jul_Aug!J10+Tsp_Jun!J7</f>
        <v>1</v>
      </c>
      <c r="K10" s="12">
        <f>Tsp_Jul_Aug!U10+Tsp_Jun!K7</f>
        <v>0</v>
      </c>
      <c r="L10" s="12">
        <f>Tsp_Jul_Aug!V10+Tsp_Jun!L7</f>
        <v>0</v>
      </c>
      <c r="M10" s="12">
        <f>Tsp_Jul_Aug!W10+Tsp_Jun!M7</f>
        <v>0</v>
      </c>
      <c r="N10" s="12">
        <f>Tsp_Jul_Aug!X10+Tsp_Jun!N7</f>
        <v>5516500</v>
      </c>
      <c r="O10" s="12">
        <f>Tsp_Jul_Aug!Y10+Tsp_Jun!O7</f>
        <v>100000</v>
      </c>
      <c r="P10" s="12">
        <f t="shared" si="1"/>
        <v>5616500</v>
      </c>
      <c r="Q10" s="12"/>
    </row>
    <row r="11" spans="1:17" s="14" customFormat="1" ht="15" customHeight="1" x14ac:dyDescent="0.25">
      <c r="A11" s="7" t="s">
        <v>17</v>
      </c>
      <c r="B11" s="7" t="s">
        <v>56</v>
      </c>
      <c r="C11" s="7" t="s">
        <v>190</v>
      </c>
      <c r="D11" s="11">
        <v>42179</v>
      </c>
      <c r="E11" s="12">
        <v>40720</v>
      </c>
      <c r="F11" s="12">
        <f>Tsp_Jul_Aug!H13+Tsp_Jun!F8</f>
        <v>2715</v>
      </c>
      <c r="G11" s="13">
        <f t="shared" si="0"/>
        <v>6.6674852652259338</v>
      </c>
      <c r="H11" s="12">
        <f>Tsp_Jul_Aug!K13+Tsp_Jun!H8</f>
        <v>526</v>
      </c>
      <c r="I11" s="12">
        <f>Tsp_Jul_Aug!G13+Tsp_Jun!I8</f>
        <v>811</v>
      </c>
      <c r="J11" s="12">
        <f>Tsp_Jul_Aug!J13+Tsp_Jun!J8</f>
        <v>1</v>
      </c>
      <c r="K11" s="12">
        <f>Tsp_Jul_Aug!U13+Tsp_Jun!K8</f>
        <v>228900</v>
      </c>
      <c r="L11" s="12">
        <f>Tsp_Jul_Aug!V13+Tsp_Jun!L8</f>
        <v>228480</v>
      </c>
      <c r="M11" s="12">
        <f>Tsp_Jul_Aug!W13+Tsp_Jun!M8</f>
        <v>2200000</v>
      </c>
      <c r="N11" s="12">
        <f>Tsp_Jul_Aug!X13+Tsp_Jun!N8</f>
        <v>11402652</v>
      </c>
      <c r="O11" s="12">
        <f>Tsp_Jul_Aug!Y13+Tsp_Jun!O8</f>
        <v>100000</v>
      </c>
      <c r="P11" s="12">
        <f t="shared" si="1"/>
        <v>14160032</v>
      </c>
      <c r="Q11" s="12"/>
    </row>
    <row r="12" spans="1:17" s="14" customFormat="1" ht="15" customHeight="1" x14ac:dyDescent="0.25">
      <c r="A12" s="7" t="s">
        <v>17</v>
      </c>
      <c r="B12" s="7" t="s">
        <v>57</v>
      </c>
      <c r="C12" s="7" t="s">
        <v>191</v>
      </c>
      <c r="D12" s="11">
        <v>42215</v>
      </c>
      <c r="E12" s="12">
        <v>129734</v>
      </c>
      <c r="F12" s="12">
        <f>Tsp_Jul_Aug!H6</f>
        <v>13083</v>
      </c>
      <c r="G12" s="13">
        <f t="shared" si="0"/>
        <v>10.084480552515146</v>
      </c>
      <c r="H12" s="12">
        <f>Tsp_Jul_Aug!K6</f>
        <v>662</v>
      </c>
      <c r="I12" s="12">
        <f>Tsp_Jul_Aug!G6</f>
        <v>3024</v>
      </c>
      <c r="J12" s="12">
        <f>Tsp_Jul_Aug!J6</f>
        <v>3</v>
      </c>
      <c r="K12" s="12">
        <f>Tsp_Jul_Aug!U6</f>
        <v>0</v>
      </c>
      <c r="L12" s="12">
        <f>Tsp_Jul_Aug!V6</f>
        <v>0</v>
      </c>
      <c r="M12" s="12">
        <f>Tsp_Jul_Aug!W6</f>
        <v>0</v>
      </c>
      <c r="N12" s="12">
        <f>Tsp_Jul_Aug!X6</f>
        <v>7432800</v>
      </c>
      <c r="O12" s="12">
        <f>Tsp_Jul_Aug!Y6</f>
        <v>300000</v>
      </c>
      <c r="P12" s="12">
        <f t="shared" si="1"/>
        <v>7732800</v>
      </c>
      <c r="Q12" s="7"/>
    </row>
    <row r="13" spans="1:17" s="14" customFormat="1" ht="15" customHeight="1" x14ac:dyDescent="0.25">
      <c r="A13" s="7" t="s">
        <v>17</v>
      </c>
      <c r="B13" s="7" t="s">
        <v>58</v>
      </c>
      <c r="C13" s="7" t="s">
        <v>192</v>
      </c>
      <c r="D13" s="11">
        <v>42217</v>
      </c>
      <c r="E13" s="12">
        <v>112665</v>
      </c>
      <c r="F13" s="12">
        <f>Tsp_Jul_Aug!H7</f>
        <v>5350</v>
      </c>
      <c r="G13" s="13">
        <f t="shared" si="0"/>
        <v>4.748590955487507</v>
      </c>
      <c r="H13" s="12">
        <f>Tsp_Jul_Aug!K7</f>
        <v>1631</v>
      </c>
      <c r="I13" s="12">
        <f>Tsp_Jul_Aug!G7</f>
        <v>1066</v>
      </c>
      <c r="J13" s="12">
        <f>Tsp_Jul_Aug!J7</f>
        <v>3</v>
      </c>
      <c r="K13" s="12">
        <f>Tsp_Jul_Aug!U7</f>
        <v>0</v>
      </c>
      <c r="L13" s="12">
        <f>Tsp_Jul_Aug!V7</f>
        <v>0</v>
      </c>
      <c r="M13" s="12">
        <f>Tsp_Jul_Aug!W7</f>
        <v>0</v>
      </c>
      <c r="N13" s="12">
        <f>Tsp_Jul_Aug!X7</f>
        <v>5516500</v>
      </c>
      <c r="O13" s="12">
        <f>Tsp_Jul_Aug!Y7</f>
        <v>300000</v>
      </c>
      <c r="P13" s="12">
        <f t="shared" si="1"/>
        <v>5816500</v>
      </c>
      <c r="Q13" s="7"/>
    </row>
    <row r="14" spans="1:17" s="14" customFormat="1" ht="15" customHeight="1" x14ac:dyDescent="0.25">
      <c r="A14" s="7" t="s">
        <v>17</v>
      </c>
      <c r="B14" s="7" t="s">
        <v>59</v>
      </c>
      <c r="C14" s="7" t="s">
        <v>193</v>
      </c>
      <c r="D14" s="11">
        <v>42217</v>
      </c>
      <c r="E14" s="12">
        <v>136828</v>
      </c>
      <c r="F14" s="12">
        <f>Tsp_Jul_Aug!H12</f>
        <v>244</v>
      </c>
      <c r="G14" s="13">
        <f t="shared" si="0"/>
        <v>0.17832607361066449</v>
      </c>
      <c r="H14" s="12">
        <f>Tsp_Jul_Aug!K12</f>
        <v>2</v>
      </c>
      <c r="I14" s="12">
        <f>Tsp_Jul_Aug!G12</f>
        <v>61</v>
      </c>
      <c r="J14" s="12">
        <f>Tsp_Jul_Aug!J12</f>
        <v>0</v>
      </c>
      <c r="K14" s="12">
        <f>Tsp_Jul_Aug!U12</f>
        <v>0</v>
      </c>
      <c r="L14" s="12">
        <f>Tsp_Jul_Aug!V12</f>
        <v>0</v>
      </c>
      <c r="M14" s="12">
        <f>Tsp_Jul_Aug!W12</f>
        <v>0</v>
      </c>
      <c r="N14" s="12">
        <f>Tsp_Jul_Aug!X12</f>
        <v>0</v>
      </c>
      <c r="O14" s="12">
        <f>Tsp_Jul_Aug!Y12</f>
        <v>0</v>
      </c>
      <c r="P14" s="12">
        <f t="shared" si="1"/>
        <v>0</v>
      </c>
      <c r="Q14" s="7"/>
    </row>
    <row r="15" spans="1:17" s="14" customFormat="1" ht="15" customHeight="1" x14ac:dyDescent="0.25">
      <c r="A15" s="7" t="s">
        <v>17</v>
      </c>
      <c r="B15" s="7" t="s">
        <v>60</v>
      </c>
      <c r="C15" s="7" t="s">
        <v>194</v>
      </c>
      <c r="D15" s="11">
        <v>42217</v>
      </c>
      <c r="E15" s="12">
        <v>165343</v>
      </c>
      <c r="F15" s="12">
        <f>Tsp_Jul_Aug!H15</f>
        <v>0</v>
      </c>
      <c r="G15" s="13">
        <f t="shared" si="0"/>
        <v>0</v>
      </c>
      <c r="H15" s="12">
        <f>Tsp_Jul_Aug!K15</f>
        <v>9</v>
      </c>
      <c r="I15" s="12"/>
      <c r="J15" s="12">
        <f>Tsp_Jul_Aug!J15</f>
        <v>0</v>
      </c>
      <c r="K15" s="12">
        <f>Tsp_Jul_Aug!U15</f>
        <v>0</v>
      </c>
      <c r="L15" s="12">
        <f>Tsp_Jul_Aug!V15</f>
        <v>0</v>
      </c>
      <c r="M15" s="12">
        <f>Tsp_Jul_Aug!W15</f>
        <v>0</v>
      </c>
      <c r="N15" s="12">
        <f>Tsp_Jul_Aug!X15</f>
        <v>0</v>
      </c>
      <c r="O15" s="12">
        <f>Tsp_Jul_Aug!Y15</f>
        <v>0</v>
      </c>
      <c r="P15" s="12">
        <f t="shared" si="1"/>
        <v>0</v>
      </c>
      <c r="Q15" s="7"/>
    </row>
    <row r="16" spans="1:17" s="14" customFormat="1" ht="15" customHeight="1" x14ac:dyDescent="0.25">
      <c r="A16" s="7" t="s">
        <v>17</v>
      </c>
      <c r="B16" s="7" t="s">
        <v>61</v>
      </c>
      <c r="C16" s="7" t="s">
        <v>195</v>
      </c>
      <c r="D16" s="11">
        <v>42181</v>
      </c>
      <c r="E16" s="12">
        <v>133310</v>
      </c>
      <c r="F16" s="12">
        <f>Tsp_Jul_Aug!H19+Tsp_Jun!F9</f>
        <v>244</v>
      </c>
      <c r="G16" s="13">
        <f t="shared" si="0"/>
        <v>0.18303203060535594</v>
      </c>
      <c r="H16" s="12">
        <f>Tsp_Jul_Aug!K19+Tsp_Jun!H9</f>
        <v>30</v>
      </c>
      <c r="I16" s="12">
        <f>Tsp_Jul_Aug!G19+Tsp_Jun!I9</f>
        <v>38</v>
      </c>
      <c r="J16" s="12">
        <f>Tsp_Jul_Aug!J19</f>
        <v>0</v>
      </c>
      <c r="K16" s="12">
        <f>Tsp_Jul_Aug!U19+Tsp_Jun!K9</f>
        <v>409500</v>
      </c>
      <c r="L16" s="12">
        <f>Tsp_Jul_Aug!V19+Tsp_Jun!L9</f>
        <v>409920</v>
      </c>
      <c r="M16" s="12">
        <f>Tsp_Jul_Aug!W19+Tsp_Jun!M9</f>
        <v>3700000</v>
      </c>
      <c r="N16" s="12">
        <f>Tsp_Jul_Aug!X19+Tsp_Jun!N9</f>
        <v>1235696</v>
      </c>
      <c r="O16" s="12"/>
      <c r="P16" s="12">
        <f t="shared" si="1"/>
        <v>5755116</v>
      </c>
      <c r="Q16" s="12"/>
    </row>
    <row r="17" spans="1:17" s="14" customFormat="1" ht="15" customHeight="1" x14ac:dyDescent="0.25">
      <c r="A17" s="7" t="s">
        <v>17</v>
      </c>
      <c r="B17" s="7" t="s">
        <v>62</v>
      </c>
      <c r="C17" s="7" t="s">
        <v>196</v>
      </c>
      <c r="D17" s="11">
        <v>42182</v>
      </c>
      <c r="E17" s="12">
        <v>158124</v>
      </c>
      <c r="F17" s="12">
        <f>Tsp_Jul_Aug!H20+Tsp_Jun!F10</f>
        <v>432</v>
      </c>
      <c r="G17" s="13">
        <f t="shared" si="0"/>
        <v>0.27320330879562876</v>
      </c>
      <c r="H17" s="12">
        <f>Tsp_Jul_Aug!K20+Tsp_Jun!H10</f>
        <v>138</v>
      </c>
      <c r="I17" s="12"/>
      <c r="J17" s="12">
        <f>Tsp_Jul_Aug!J20+Tsp_Jun!J10</f>
        <v>2</v>
      </c>
      <c r="K17" s="12">
        <f>Tsp_Jul_Aug!U20+Tsp_Jun!K10</f>
        <v>725550</v>
      </c>
      <c r="L17" s="12">
        <f>Tsp_Jul_Aug!V20+Tsp_Jun!L10</f>
        <v>725760</v>
      </c>
      <c r="M17" s="12">
        <f>Tsp_Jul_Aug!W20+Tsp_Jun!M10</f>
        <v>12700000</v>
      </c>
      <c r="N17" s="12">
        <f>Tsp_Jul_Aug!X20+Tsp_Jun!N10</f>
        <v>2824448</v>
      </c>
      <c r="O17" s="12">
        <f>Tsp_Jul_Aug!Y20+Tsp_Jun!O10</f>
        <v>200000</v>
      </c>
      <c r="P17" s="12">
        <f t="shared" si="1"/>
        <v>17175758</v>
      </c>
      <c r="Q17" s="12"/>
    </row>
    <row r="18" spans="1:17" s="14" customFormat="1" ht="15" customHeight="1" x14ac:dyDescent="0.25">
      <c r="A18" s="7" t="s">
        <v>17</v>
      </c>
      <c r="B18" s="7" t="s">
        <v>63</v>
      </c>
      <c r="C18" s="7" t="s">
        <v>197</v>
      </c>
      <c r="D18" s="11">
        <v>42182</v>
      </c>
      <c r="E18" s="12">
        <v>65936</v>
      </c>
      <c r="F18" s="12">
        <f>Tsp_Jul_Aug!H21+Tsp_Jun!F11</f>
        <v>309</v>
      </c>
      <c r="G18" s="13">
        <f t="shared" si="0"/>
        <v>0.46863625333656878</v>
      </c>
      <c r="H18" s="12">
        <f>Tsp_Jul_Aug!K21+Tsp_Jun!H11</f>
        <v>40</v>
      </c>
      <c r="I18" s="12">
        <f>Tsp_Jul_Aug!G21+Tsp_Jun!I11</f>
        <v>52</v>
      </c>
      <c r="J18" s="12">
        <f>Tsp_Jul_Aug!J21+Tsp_Jun!J11</f>
        <v>0</v>
      </c>
      <c r="K18" s="12">
        <f>Tsp_Jul_Aug!U21+Tsp_Jun!K11</f>
        <v>81900</v>
      </c>
      <c r="L18" s="12">
        <f>Tsp_Jul_Aug!V21+Tsp_Jun!L11</f>
        <v>82320</v>
      </c>
      <c r="M18" s="12">
        <f>Tsp_Jul_Aug!W21+Tsp_Jun!M11</f>
        <v>1100000</v>
      </c>
      <c r="N18" s="12">
        <f>Tsp_Jul_Aug!X21+Tsp_Jun!N11</f>
        <v>1390158</v>
      </c>
      <c r="O18" s="12"/>
      <c r="P18" s="12">
        <f t="shared" si="1"/>
        <v>2654378</v>
      </c>
      <c r="Q18" s="12"/>
    </row>
    <row r="19" spans="1:17" s="14" customFormat="1" ht="15" customHeight="1" x14ac:dyDescent="0.25">
      <c r="A19" s="7" t="s">
        <v>17</v>
      </c>
      <c r="B19" s="7" t="s">
        <v>64</v>
      </c>
      <c r="C19" s="7" t="s">
        <v>198</v>
      </c>
      <c r="D19" s="11">
        <v>42217</v>
      </c>
      <c r="E19" s="12">
        <v>56743</v>
      </c>
      <c r="F19" s="12"/>
      <c r="G19" s="13">
        <f t="shared" si="0"/>
        <v>0</v>
      </c>
      <c r="H19" s="12">
        <v>13</v>
      </c>
      <c r="I19" s="12"/>
      <c r="J19" s="12"/>
      <c r="K19" s="12"/>
      <c r="L19" s="12"/>
      <c r="M19" s="12"/>
      <c r="N19" s="12"/>
      <c r="O19" s="12"/>
      <c r="P19" s="12">
        <f t="shared" si="1"/>
        <v>0</v>
      </c>
      <c r="Q19" s="12"/>
    </row>
    <row r="20" spans="1:17" s="14" customFormat="1" ht="15" customHeight="1" x14ac:dyDescent="0.25">
      <c r="A20" s="7" t="s">
        <v>17</v>
      </c>
      <c r="B20" s="7"/>
      <c r="C20" s="7"/>
      <c r="D20" s="11"/>
      <c r="E20" s="12"/>
      <c r="F20" s="12"/>
      <c r="G20" s="13"/>
      <c r="H20" s="12"/>
      <c r="I20" s="12"/>
      <c r="J20" s="12"/>
      <c r="K20" s="12"/>
      <c r="L20" s="12"/>
      <c r="M20" s="12"/>
      <c r="N20" s="12">
        <v>3100000</v>
      </c>
      <c r="O20" s="12"/>
      <c r="P20" s="12">
        <f t="shared" si="1"/>
        <v>3100000</v>
      </c>
      <c r="Q20" s="12"/>
    </row>
    <row r="21" spans="1:17" s="14" customFormat="1" ht="15" customHeight="1" x14ac:dyDescent="0.25">
      <c r="A21" s="7" t="s">
        <v>41</v>
      </c>
      <c r="B21" s="7" t="s">
        <v>65</v>
      </c>
      <c r="C21" s="7" t="s">
        <v>199</v>
      </c>
      <c r="D21" s="11">
        <v>42180</v>
      </c>
      <c r="E21" s="12">
        <v>146271</v>
      </c>
      <c r="F21" s="12">
        <v>264</v>
      </c>
      <c r="G21" s="13">
        <f t="shared" si="0"/>
        <v>0.18048690444449003</v>
      </c>
      <c r="H21" s="12"/>
      <c r="I21" s="12">
        <v>56</v>
      </c>
      <c r="J21" s="12"/>
      <c r="K21" s="12">
        <v>174600</v>
      </c>
      <c r="L21" s="12"/>
      <c r="M21" s="12"/>
      <c r="N21" s="12">
        <v>455280</v>
      </c>
      <c r="O21" s="12"/>
      <c r="P21" s="12">
        <f t="shared" si="1"/>
        <v>629880</v>
      </c>
      <c r="Q21" s="12"/>
    </row>
    <row r="22" spans="1:17" s="14" customFormat="1" ht="15" customHeight="1" x14ac:dyDescent="0.25">
      <c r="A22" s="7" t="s">
        <v>31</v>
      </c>
      <c r="B22" s="7" t="s">
        <v>66</v>
      </c>
      <c r="C22" s="7" t="s">
        <v>200</v>
      </c>
      <c r="D22" s="11">
        <v>42181</v>
      </c>
      <c r="E22" s="12">
        <v>265622</v>
      </c>
      <c r="F22" s="12">
        <f>Tsp_Jul_Aug!H24+Tsp_Jun!F15</f>
        <v>1164</v>
      </c>
      <c r="G22" s="13">
        <f t="shared" si="0"/>
        <v>0.4382167139770049</v>
      </c>
      <c r="H22" s="12">
        <f>Tsp_Jul_Aug!K24+Tsp_Jun!H15</f>
        <v>0</v>
      </c>
      <c r="I22" s="12">
        <f>Tsp_Jul_Aug!G24+Tsp_Jun!I15</f>
        <v>226</v>
      </c>
      <c r="J22" s="12"/>
      <c r="K22" s="12">
        <f>Tsp_Jul_Aug!U24+Tsp_Jun!K15</f>
        <v>135000</v>
      </c>
      <c r="L22" s="12">
        <f>Tsp_Jul_Aug!V24+Tsp_Jun!L15</f>
        <v>3104520</v>
      </c>
      <c r="M22" s="12"/>
      <c r="N22" s="12"/>
      <c r="O22" s="12"/>
      <c r="P22" s="12">
        <f t="shared" si="1"/>
        <v>3239520</v>
      </c>
      <c r="Q22" s="12"/>
    </row>
    <row r="23" spans="1:17" s="14" customFormat="1" ht="15" customHeight="1" x14ac:dyDescent="0.25">
      <c r="A23" s="7" t="s">
        <v>31</v>
      </c>
      <c r="B23" s="7" t="s">
        <v>67</v>
      </c>
      <c r="C23" s="7" t="s">
        <v>201</v>
      </c>
      <c r="D23" s="11">
        <v>42214</v>
      </c>
      <c r="E23" s="12">
        <v>35019</v>
      </c>
      <c r="F23" s="12">
        <f>Tsp_Jul_Aug!H26</f>
        <v>106</v>
      </c>
      <c r="G23" s="13">
        <f t="shared" si="0"/>
        <v>0.30269282389559954</v>
      </c>
      <c r="H23" s="12">
        <f>Tsp_Jul_Aug!K26</f>
        <v>0</v>
      </c>
      <c r="I23" s="12">
        <f>Tsp_Jul_Aug!G26</f>
        <v>23</v>
      </c>
      <c r="J23" s="12"/>
      <c r="K23" s="12"/>
      <c r="L23" s="12">
        <f>Tsp_Jul_Aug!V26</f>
        <v>224070</v>
      </c>
      <c r="M23" s="12"/>
      <c r="N23" s="12"/>
      <c r="O23" s="12"/>
      <c r="P23" s="12">
        <f t="shared" si="1"/>
        <v>224070</v>
      </c>
      <c r="Q23" s="12"/>
    </row>
    <row r="24" spans="1:17" s="14" customFormat="1" ht="15" customHeight="1" x14ac:dyDescent="0.25">
      <c r="A24" s="7" t="s">
        <v>31</v>
      </c>
      <c r="B24" s="7" t="s">
        <v>68</v>
      </c>
      <c r="C24" s="7" t="s">
        <v>202</v>
      </c>
      <c r="D24" s="11">
        <v>42214</v>
      </c>
      <c r="E24" s="12">
        <v>421415</v>
      </c>
      <c r="F24" s="12">
        <f>Tsp_Jul_Aug!H23</f>
        <v>6444</v>
      </c>
      <c r="G24" s="13">
        <f t="shared" si="0"/>
        <v>1.5291339890606648</v>
      </c>
      <c r="H24" s="12">
        <f>Tsp_Jul_Aug!K23</f>
        <v>0</v>
      </c>
      <c r="I24" s="12">
        <f>Tsp_Jul_Aug!G23</f>
        <v>1222</v>
      </c>
      <c r="J24" s="12"/>
      <c r="K24" s="12">
        <f>Tsp_Jul_Aug!U23</f>
        <v>6389400</v>
      </c>
      <c r="L24" s="12">
        <f>Tsp_Jul_Aug!V23</f>
        <v>4921800</v>
      </c>
      <c r="M24" s="12"/>
      <c r="N24" s="12"/>
      <c r="O24" s="12"/>
      <c r="P24" s="12">
        <f t="shared" si="1"/>
        <v>11311200</v>
      </c>
      <c r="Q24" s="12"/>
    </row>
    <row r="25" spans="1:17" s="14" customFormat="1" ht="15" customHeight="1" x14ac:dyDescent="0.25">
      <c r="A25" s="7" t="s">
        <v>25</v>
      </c>
      <c r="B25" s="7" t="s">
        <v>69</v>
      </c>
      <c r="C25" s="7" t="s">
        <v>203</v>
      </c>
      <c r="D25" s="11">
        <v>42215</v>
      </c>
      <c r="E25" s="12">
        <v>297951</v>
      </c>
      <c r="F25" s="12">
        <f>Tsp_Jul_Aug!H33</f>
        <v>0</v>
      </c>
      <c r="G25" s="13">
        <f t="shared" si="0"/>
        <v>0</v>
      </c>
      <c r="H25" s="12">
        <f>Tsp_Jul_Aug!K33</f>
        <v>0</v>
      </c>
      <c r="I25" s="12">
        <f>Tsp_Jul_Aug!G33</f>
        <v>0</v>
      </c>
      <c r="J25" s="12">
        <f>Tsp_Jul_Aug!J33</f>
        <v>0</v>
      </c>
      <c r="K25" s="12">
        <f>Tsp_Jul_Aug!U33</f>
        <v>0</v>
      </c>
      <c r="L25" s="12">
        <f>Tsp_Jul_Aug!V33</f>
        <v>0</v>
      </c>
      <c r="M25" s="12">
        <f>Tsp_Jul_Aug!W33</f>
        <v>0</v>
      </c>
      <c r="N25" s="12">
        <f>Tsp_Jul_Aug!X33</f>
        <v>430890</v>
      </c>
      <c r="O25" s="12">
        <f>Tsp_Jul_Aug!Y33</f>
        <v>0</v>
      </c>
      <c r="P25" s="12">
        <f t="shared" si="1"/>
        <v>430890</v>
      </c>
      <c r="Q25" s="12"/>
    </row>
    <row r="26" spans="1:17" s="14" customFormat="1" ht="15" customHeight="1" x14ac:dyDescent="0.25">
      <c r="A26" s="7" t="s">
        <v>25</v>
      </c>
      <c r="B26" s="7" t="s">
        <v>70</v>
      </c>
      <c r="C26" s="7" t="s">
        <v>204</v>
      </c>
      <c r="D26" s="11"/>
      <c r="E26" s="12">
        <v>177745</v>
      </c>
      <c r="F26" s="12">
        <f>Tsp_Jul_Aug!H29</f>
        <v>23462</v>
      </c>
      <c r="G26" s="13">
        <f t="shared" si="0"/>
        <v>13.199808714731779</v>
      </c>
      <c r="H26" s="12">
        <f>Tsp_Jul_Aug!K29</f>
        <v>0</v>
      </c>
      <c r="I26" s="12">
        <f>Tsp_Jul_Aug!G29</f>
        <v>5572</v>
      </c>
      <c r="J26" s="12">
        <f>Tsp_Jul_Aug!J29</f>
        <v>0</v>
      </c>
      <c r="K26" s="12">
        <f>Tsp_Jul_Aug!U29</f>
        <v>0</v>
      </c>
      <c r="L26" s="12">
        <f>Tsp_Jul_Aug!V29</f>
        <v>0</v>
      </c>
      <c r="M26" s="12">
        <f>Tsp_Jul_Aug!W29</f>
        <v>0</v>
      </c>
      <c r="N26" s="12">
        <f>Tsp_Jul_Aug!X29</f>
        <v>0</v>
      </c>
      <c r="O26" s="12">
        <f>Tsp_Jul_Aug!Y29</f>
        <v>0</v>
      </c>
      <c r="P26" s="12">
        <f t="shared" si="1"/>
        <v>0</v>
      </c>
      <c r="Q26" s="12"/>
    </row>
    <row r="27" spans="1:17" s="14" customFormat="1" ht="15" customHeight="1" x14ac:dyDescent="0.25">
      <c r="A27" s="7" t="s">
        <v>25</v>
      </c>
      <c r="B27" s="7" t="s">
        <v>71</v>
      </c>
      <c r="C27" s="7" t="s">
        <v>205</v>
      </c>
      <c r="D27" s="11">
        <v>42218</v>
      </c>
      <c r="E27" s="12">
        <v>154355</v>
      </c>
      <c r="F27" s="12">
        <f>Tsp_Jul_Aug!H30</f>
        <v>13217</v>
      </c>
      <c r="G27" s="13">
        <f t="shared" si="0"/>
        <v>8.5627287745780833</v>
      </c>
      <c r="H27" s="12">
        <f>Tsp_Jul_Aug!K30</f>
        <v>15</v>
      </c>
      <c r="I27" s="12">
        <f>Tsp_Jul_Aug!G30</f>
        <v>3156</v>
      </c>
      <c r="J27" s="12">
        <f>Tsp_Jul_Aug!J30</f>
        <v>0</v>
      </c>
      <c r="K27" s="12">
        <f>Tsp_Jul_Aug!U30</f>
        <v>11250</v>
      </c>
      <c r="L27" s="12">
        <f>Tsp_Jul_Aug!V30</f>
        <v>0</v>
      </c>
      <c r="M27" s="12">
        <f>Tsp_Jul_Aug!W30</f>
        <v>50000</v>
      </c>
      <c r="N27" s="12">
        <f>Tsp_Jul_Aug!X30</f>
        <v>585352</v>
      </c>
      <c r="O27" s="12">
        <f>Tsp_Jul_Aug!Y30</f>
        <v>0</v>
      </c>
      <c r="P27" s="12">
        <f t="shared" si="1"/>
        <v>646602</v>
      </c>
      <c r="Q27" s="12"/>
    </row>
    <row r="28" spans="1:17" s="14" customFormat="1" ht="15" customHeight="1" x14ac:dyDescent="0.25">
      <c r="A28" s="7" t="s">
        <v>25</v>
      </c>
      <c r="B28" s="7" t="s">
        <v>72</v>
      </c>
      <c r="C28" s="7" t="s">
        <v>206</v>
      </c>
      <c r="D28" s="11">
        <v>42183</v>
      </c>
      <c r="E28" s="12">
        <v>323806</v>
      </c>
      <c r="F28" s="12">
        <f>Tsp_Jul_Aug!H31+Tsp_Jun!F16</f>
        <v>1453</v>
      </c>
      <c r="G28" s="13">
        <f t="shared" si="0"/>
        <v>0.4487254714242479</v>
      </c>
      <c r="H28" s="12">
        <f>Tsp_Jul_Aug!K31+Tsp_Jun!H16</f>
        <v>13</v>
      </c>
      <c r="I28" s="12">
        <f>Tsp_Jul_Aug!G31+Tsp_Jun!I16</f>
        <v>307</v>
      </c>
      <c r="J28" s="12">
        <f>Tsp_Jul_Aug!J31+Tsp_Jun!J16</f>
        <v>1</v>
      </c>
      <c r="K28" s="12">
        <f>Tsp_Jul_Aug!U31+Tsp_Jun!K16</f>
        <v>1307000</v>
      </c>
      <c r="L28" s="12">
        <f>Tsp_Jul_Aug!V31+Tsp_Jun!L16</f>
        <v>0</v>
      </c>
      <c r="M28" s="12">
        <f>Tsp_Jul_Aug!W31+Tsp_Jun!M16</f>
        <v>200000</v>
      </c>
      <c r="N28" s="12">
        <f>Tsp_Jul_Aug!X31+Tsp_Jun!N16</f>
        <v>2728182</v>
      </c>
      <c r="O28" s="12">
        <f>Tsp_Jul_Aug!Y31+Tsp_Jun!O16</f>
        <v>100000</v>
      </c>
      <c r="P28" s="12">
        <f t="shared" si="1"/>
        <v>4335182</v>
      </c>
      <c r="Q28" s="12"/>
    </row>
    <row r="29" spans="1:17" s="14" customFormat="1" ht="15" customHeight="1" x14ac:dyDescent="0.25">
      <c r="A29" s="7" t="s">
        <v>25</v>
      </c>
      <c r="B29" s="7" t="s">
        <v>73</v>
      </c>
      <c r="C29" s="7" t="s">
        <v>207</v>
      </c>
      <c r="D29" s="11"/>
      <c r="E29" s="12">
        <v>235358</v>
      </c>
      <c r="F29" s="12">
        <f>Tsp_Jul_Aug!H32</f>
        <v>1099</v>
      </c>
      <c r="G29" s="13">
        <f t="shared" si="0"/>
        <v>0.4669482235573042</v>
      </c>
      <c r="H29" s="12">
        <f>Tsp_Jul_Aug!K32</f>
        <v>0</v>
      </c>
      <c r="I29" s="12">
        <f>Tsp_Jul_Aug!G32</f>
        <v>282</v>
      </c>
      <c r="J29" s="12">
        <f>Tsp_Jul_Aug!J32</f>
        <v>0</v>
      </c>
      <c r="K29" s="12">
        <f>Tsp_Jul_Aug!U32</f>
        <v>0</v>
      </c>
      <c r="L29" s="12">
        <f>Tsp_Jul_Aug!V32</f>
        <v>0</v>
      </c>
      <c r="M29" s="12">
        <f>Tsp_Jul_Aug!W32</f>
        <v>0</v>
      </c>
      <c r="N29" s="12">
        <f>Tsp_Jul_Aug!X32</f>
        <v>0</v>
      </c>
      <c r="O29" s="12">
        <f>Tsp_Jul_Aug!Y32</f>
        <v>0</v>
      </c>
      <c r="P29" s="12">
        <f t="shared" si="1"/>
        <v>0</v>
      </c>
      <c r="Q29" s="12"/>
    </row>
    <row r="30" spans="1:17" s="14" customFormat="1" ht="15" customHeight="1" x14ac:dyDescent="0.25">
      <c r="A30" s="7" t="s">
        <v>25</v>
      </c>
      <c r="B30" s="7" t="s">
        <v>74</v>
      </c>
      <c r="C30" s="7" t="s">
        <v>208</v>
      </c>
      <c r="D30" s="11">
        <v>42218</v>
      </c>
      <c r="E30" s="12">
        <v>193775</v>
      </c>
      <c r="F30" s="12">
        <f>Tsp_Jul_Aug!H34</f>
        <v>59985</v>
      </c>
      <c r="G30" s="13">
        <f t="shared" si="0"/>
        <v>30.956005676686882</v>
      </c>
      <c r="H30" s="12">
        <f>Tsp_Jul_Aug!K34</f>
        <v>18</v>
      </c>
      <c r="I30" s="12">
        <f>Tsp_Jul_Aug!G34</f>
        <v>15092</v>
      </c>
      <c r="J30" s="12">
        <f>Tsp_Jul_Aug!J34</f>
        <v>0</v>
      </c>
      <c r="K30" s="12">
        <f>Tsp_Jul_Aug!U34</f>
        <v>189450</v>
      </c>
      <c r="L30" s="12">
        <f>Tsp_Jul_Aug!V34</f>
        <v>0</v>
      </c>
      <c r="M30" s="12">
        <f>Tsp_Jul_Aug!W34</f>
        <v>0</v>
      </c>
      <c r="N30" s="12">
        <f>Tsp_Jul_Aug!X34</f>
        <v>406500</v>
      </c>
      <c r="O30" s="12">
        <f>Tsp_Jul_Aug!Y34</f>
        <v>0</v>
      </c>
      <c r="P30" s="12">
        <f t="shared" si="1"/>
        <v>595950</v>
      </c>
      <c r="Q30" s="12" t="s">
        <v>75</v>
      </c>
    </row>
    <row r="31" spans="1:17" s="14" customFormat="1" ht="15" customHeight="1" x14ac:dyDescent="0.25">
      <c r="A31" s="7" t="s">
        <v>25</v>
      </c>
      <c r="B31" s="7" t="s">
        <v>76</v>
      </c>
      <c r="C31" s="7" t="s">
        <v>209</v>
      </c>
      <c r="D31" s="11"/>
      <c r="E31" s="12">
        <v>163773</v>
      </c>
      <c r="F31" s="12">
        <f>Tsp_Jul_Aug!H35</f>
        <v>55140</v>
      </c>
      <c r="G31" s="13">
        <f t="shared" si="0"/>
        <v>33.66855342455716</v>
      </c>
      <c r="H31" s="12">
        <f>Tsp_Jul_Aug!K35</f>
        <v>7</v>
      </c>
      <c r="I31" s="12">
        <f>Tsp_Jul_Aug!G35</f>
        <v>13853</v>
      </c>
      <c r="J31" s="12">
        <f>Tsp_Jul_Aug!J35</f>
        <v>0</v>
      </c>
      <c r="K31" s="12">
        <f>Tsp_Jul_Aug!U35</f>
        <v>0</v>
      </c>
      <c r="L31" s="12">
        <f>Tsp_Jul_Aug!V35</f>
        <v>0</v>
      </c>
      <c r="M31" s="12">
        <f>Tsp_Jul_Aug!W35</f>
        <v>0</v>
      </c>
      <c r="N31" s="12">
        <f>Tsp_Jul_Aug!X35</f>
        <v>1097550</v>
      </c>
      <c r="O31" s="12">
        <f>Tsp_Jul_Aug!Y35</f>
        <v>0</v>
      </c>
      <c r="P31" s="12">
        <f t="shared" si="1"/>
        <v>1097550</v>
      </c>
      <c r="Q31" s="12"/>
    </row>
    <row r="32" spans="1:17" s="14" customFormat="1" ht="15" customHeight="1" x14ac:dyDescent="0.25">
      <c r="A32" s="7" t="s">
        <v>25</v>
      </c>
      <c r="B32" s="7" t="s">
        <v>77</v>
      </c>
      <c r="C32" s="7" t="s">
        <v>210</v>
      </c>
      <c r="D32" s="11">
        <v>42215</v>
      </c>
      <c r="E32" s="12">
        <v>337880</v>
      </c>
      <c r="F32" s="12">
        <f>Tsp_Jul_Aug!H36</f>
        <v>44742</v>
      </c>
      <c r="G32" s="13">
        <f t="shared" si="0"/>
        <v>13.241979400970758</v>
      </c>
      <c r="H32" s="12">
        <f>Tsp_Jul_Aug!K36</f>
        <v>0</v>
      </c>
      <c r="I32" s="12">
        <f>Tsp_Jul_Aug!G36</f>
        <v>11382</v>
      </c>
      <c r="J32" s="12">
        <f>Tsp_Jul_Aug!J36</f>
        <v>0</v>
      </c>
      <c r="K32" s="12">
        <f>Tsp_Jul_Aug!U36</f>
        <v>2671200</v>
      </c>
      <c r="L32" s="12">
        <f>Tsp_Jul_Aug!V36</f>
        <v>0</v>
      </c>
      <c r="M32" s="12">
        <f>Tsp_Jul_Aug!W36</f>
        <v>0</v>
      </c>
      <c r="N32" s="12">
        <f>Tsp_Jul_Aug!X36</f>
        <v>5325140</v>
      </c>
      <c r="O32" s="12">
        <f>Tsp_Jul_Aug!Y36</f>
        <v>0</v>
      </c>
      <c r="P32" s="12">
        <f t="shared" si="1"/>
        <v>7996340</v>
      </c>
      <c r="Q32" s="12"/>
    </row>
    <row r="33" spans="1:17" s="14" customFormat="1" ht="15" customHeight="1" x14ac:dyDescent="0.25">
      <c r="A33" s="7" t="s">
        <v>25</v>
      </c>
      <c r="B33" s="7" t="s">
        <v>78</v>
      </c>
      <c r="C33" s="7" t="s">
        <v>211</v>
      </c>
      <c r="D33" s="11">
        <v>42218</v>
      </c>
      <c r="E33" s="12">
        <v>167990</v>
      </c>
      <c r="F33" s="12">
        <f>Tsp_Jul_Aug!H37</f>
        <v>34896</v>
      </c>
      <c r="G33" s="13">
        <f t="shared" si="0"/>
        <v>20.772665039585689</v>
      </c>
      <c r="H33" s="12">
        <f>Tsp_Jul_Aug!K37</f>
        <v>21</v>
      </c>
      <c r="I33" s="12">
        <f>Tsp_Jul_Aug!G37</f>
        <v>8816</v>
      </c>
      <c r="J33" s="12">
        <f>Tsp_Jul_Aug!J37</f>
        <v>0</v>
      </c>
      <c r="K33" s="12">
        <f>Tsp_Jul_Aug!U37</f>
        <v>0</v>
      </c>
      <c r="L33" s="12">
        <f>Tsp_Jul_Aug!V37</f>
        <v>0</v>
      </c>
      <c r="M33" s="12">
        <f>Tsp_Jul_Aug!W37</f>
        <v>0</v>
      </c>
      <c r="N33" s="12">
        <f>Tsp_Jul_Aug!X37</f>
        <v>2206600</v>
      </c>
      <c r="O33" s="12">
        <f>Tsp_Jul_Aug!Y37</f>
        <v>0</v>
      </c>
      <c r="P33" s="12">
        <f t="shared" si="1"/>
        <v>2206600</v>
      </c>
      <c r="Q33" s="12"/>
    </row>
    <row r="34" spans="1:17" s="14" customFormat="1" ht="15" customHeight="1" x14ac:dyDescent="0.25">
      <c r="A34" s="7" t="s">
        <v>25</v>
      </c>
      <c r="B34" s="7" t="s">
        <v>79</v>
      </c>
      <c r="C34" s="7" t="s">
        <v>212</v>
      </c>
      <c r="D34" s="11"/>
      <c r="E34" s="12">
        <v>102716</v>
      </c>
      <c r="F34" s="12">
        <f>Tsp_Jul_Aug!H38</f>
        <v>26335</v>
      </c>
      <c r="G34" s="13">
        <f t="shared" si="0"/>
        <v>25.638654153199113</v>
      </c>
      <c r="H34" s="12">
        <f>Tsp_Jul_Aug!K38</f>
        <v>10</v>
      </c>
      <c r="I34" s="12">
        <f>Tsp_Jul_Aug!G38</f>
        <v>6175</v>
      </c>
      <c r="J34" s="12">
        <f>Tsp_Jul_Aug!J38</f>
        <v>0</v>
      </c>
      <c r="K34" s="12">
        <f>Tsp_Jul_Aug!U38</f>
        <v>0</v>
      </c>
      <c r="L34" s="12">
        <f>Tsp_Jul_Aug!V38</f>
        <v>0</v>
      </c>
      <c r="M34" s="12">
        <f>Tsp_Jul_Aug!W38</f>
        <v>0</v>
      </c>
      <c r="N34" s="12">
        <f>Tsp_Jul_Aug!X38</f>
        <v>3426100</v>
      </c>
      <c r="O34" s="12">
        <f>Tsp_Jul_Aug!Y38</f>
        <v>0</v>
      </c>
      <c r="P34" s="12">
        <f t="shared" si="1"/>
        <v>3426100</v>
      </c>
      <c r="Q34" s="12"/>
    </row>
    <row r="35" spans="1:17" s="14" customFormat="1" ht="15" customHeight="1" x14ac:dyDescent="0.25">
      <c r="A35" s="7" t="s">
        <v>25</v>
      </c>
      <c r="B35" s="7" t="s">
        <v>80</v>
      </c>
      <c r="C35" s="7" t="s">
        <v>213</v>
      </c>
      <c r="D35" s="11">
        <v>42215</v>
      </c>
      <c r="E35" s="12">
        <v>218338</v>
      </c>
      <c r="F35" s="12">
        <f>Tsp_Jul_Aug!H39</f>
        <v>56696</v>
      </c>
      <c r="G35" s="13">
        <f t="shared" si="0"/>
        <v>25.967078566259655</v>
      </c>
      <c r="H35" s="12">
        <f>Tsp_Jul_Aug!K39</f>
        <v>86</v>
      </c>
      <c r="I35" s="12">
        <f>Tsp_Jul_Aug!G39</f>
        <v>14024</v>
      </c>
      <c r="J35" s="12">
        <f>Tsp_Jul_Aug!J39</f>
        <v>0</v>
      </c>
      <c r="K35" s="12">
        <f>Tsp_Jul_Aug!U39</f>
        <v>2593350</v>
      </c>
      <c r="L35" s="12">
        <f>Tsp_Jul_Aug!V39</f>
        <v>0</v>
      </c>
      <c r="M35" s="12">
        <f>Tsp_Jul_Aug!W39</f>
        <v>0</v>
      </c>
      <c r="N35" s="12">
        <f>Tsp_Jul_Aug!X39</f>
        <v>2206600</v>
      </c>
      <c r="O35" s="12">
        <f>Tsp_Jul_Aug!Y39</f>
        <v>0</v>
      </c>
      <c r="P35" s="12">
        <f t="shared" si="1"/>
        <v>4799950</v>
      </c>
      <c r="Q35" s="12"/>
    </row>
    <row r="36" spans="1:17" s="14" customFormat="1" ht="15" customHeight="1" x14ac:dyDescent="0.25">
      <c r="A36" s="7" t="s">
        <v>25</v>
      </c>
      <c r="B36" s="7" t="s">
        <v>81</v>
      </c>
      <c r="C36" s="7" t="s">
        <v>214</v>
      </c>
      <c r="D36" s="11">
        <v>42217</v>
      </c>
      <c r="E36" s="12">
        <v>96090</v>
      </c>
      <c r="F36" s="12">
        <f>Tsp_Jul_Aug!H40</f>
        <v>8166</v>
      </c>
      <c r="G36" s="13">
        <f t="shared" si="0"/>
        <v>8.4982828598189197</v>
      </c>
      <c r="H36" s="12">
        <f>Tsp_Jul_Aug!K40</f>
        <v>35</v>
      </c>
      <c r="I36" s="12">
        <f>Tsp_Jul_Aug!G40</f>
        <v>2576</v>
      </c>
      <c r="J36" s="12">
        <f>Tsp_Jul_Aug!J40</f>
        <v>0</v>
      </c>
      <c r="K36" s="12">
        <f>Tsp_Jul_Aug!U40</f>
        <v>1100250</v>
      </c>
      <c r="L36" s="12">
        <f>Tsp_Jul_Aug!V40</f>
        <v>0</v>
      </c>
      <c r="M36" s="12">
        <f>Tsp_Jul_Aug!W40</f>
        <v>0</v>
      </c>
      <c r="N36" s="12">
        <f>Tsp_Jul_Aug!X40</f>
        <v>0</v>
      </c>
      <c r="O36" s="12">
        <f>Tsp_Jul_Aug!Y40</f>
        <v>0</v>
      </c>
      <c r="P36" s="12">
        <f t="shared" si="1"/>
        <v>1100250</v>
      </c>
      <c r="Q36" s="12"/>
    </row>
    <row r="37" spans="1:17" s="14" customFormat="1" ht="15" customHeight="1" x14ac:dyDescent="0.25">
      <c r="A37" s="7" t="s">
        <v>25</v>
      </c>
      <c r="B37" s="7" t="s">
        <v>82</v>
      </c>
      <c r="C37" s="7" t="s">
        <v>215</v>
      </c>
      <c r="D37" s="11">
        <v>42215</v>
      </c>
      <c r="E37" s="12">
        <v>213639</v>
      </c>
      <c r="F37" s="12">
        <f>Tsp_Jul_Aug!H41</f>
        <v>82791</v>
      </c>
      <c r="G37" s="13">
        <f t="shared" si="0"/>
        <v>38.752755817055871</v>
      </c>
      <c r="H37" s="12">
        <f>Tsp_Jul_Aug!K41</f>
        <v>86</v>
      </c>
      <c r="I37" s="12">
        <f>Tsp_Jul_Aug!G41</f>
        <v>17505</v>
      </c>
      <c r="J37" s="12">
        <f>Tsp_Jul_Aug!J41</f>
        <v>0</v>
      </c>
      <c r="K37" s="12">
        <f>Tsp_Jul_Aug!U41</f>
        <v>8325450</v>
      </c>
      <c r="L37" s="12">
        <f>Tsp_Jul_Aug!V41</f>
        <v>0</v>
      </c>
      <c r="M37" s="12">
        <f>Tsp_Jul_Aug!W41</f>
        <v>0</v>
      </c>
      <c r="N37" s="12">
        <f>Tsp_Jul_Aug!X41</f>
        <v>6149642</v>
      </c>
      <c r="O37" s="12">
        <f>Tsp_Jul_Aug!Y41</f>
        <v>0</v>
      </c>
      <c r="P37" s="12">
        <f t="shared" si="1"/>
        <v>14475092</v>
      </c>
      <c r="Q37" s="12"/>
    </row>
    <row r="38" spans="1:17" s="14" customFormat="1" ht="15" customHeight="1" x14ac:dyDescent="0.25">
      <c r="A38" s="7" t="s">
        <v>25</v>
      </c>
      <c r="B38" s="7" t="s">
        <v>83</v>
      </c>
      <c r="C38" s="7" t="s">
        <v>216</v>
      </c>
      <c r="D38" s="11">
        <v>42220</v>
      </c>
      <c r="E38" s="12">
        <v>313742</v>
      </c>
      <c r="F38" s="12">
        <f>Tsp_Jul_Aug!H45</f>
        <v>10978</v>
      </c>
      <c r="G38" s="13">
        <f t="shared" si="0"/>
        <v>3.4990533623168085</v>
      </c>
      <c r="H38" s="12">
        <f>Tsp_Jul_Aug!K45</f>
        <v>46</v>
      </c>
      <c r="I38" s="12">
        <f>Tsp_Jul_Aug!G45</f>
        <v>2685</v>
      </c>
      <c r="J38" s="12">
        <f>Tsp_Jul_Aug!J45</f>
        <v>0</v>
      </c>
      <c r="K38" s="12">
        <f>Tsp_Jul_Aug!U45</f>
        <v>0</v>
      </c>
      <c r="L38" s="12">
        <f>Tsp_Jul_Aug!V45</f>
        <v>0</v>
      </c>
      <c r="M38" s="12">
        <f>Tsp_Jul_Aug!W45</f>
        <v>150000</v>
      </c>
      <c r="N38" s="12">
        <f>Tsp_Jul_Aug!X45</f>
        <v>2272798</v>
      </c>
      <c r="O38" s="12">
        <f>Tsp_Jul_Aug!Y45</f>
        <v>0</v>
      </c>
      <c r="P38" s="12">
        <f t="shared" si="1"/>
        <v>2422798</v>
      </c>
      <c r="Q38" s="12"/>
    </row>
    <row r="39" spans="1:17" s="14" customFormat="1" ht="15" customHeight="1" x14ac:dyDescent="0.25">
      <c r="A39" s="7" t="s">
        <v>25</v>
      </c>
      <c r="B39" s="7" t="s">
        <v>84</v>
      </c>
      <c r="C39" s="7" t="s">
        <v>217</v>
      </c>
      <c r="D39" s="11">
        <v>42218</v>
      </c>
      <c r="E39" s="12">
        <v>264212</v>
      </c>
      <c r="F39" s="12">
        <f>Tsp_Jul_Aug!H49</f>
        <v>20384</v>
      </c>
      <c r="G39" s="13">
        <f t="shared" si="0"/>
        <v>7.7150167289903564</v>
      </c>
      <c r="H39" s="12">
        <f>Tsp_Jul_Aug!K49</f>
        <v>0</v>
      </c>
      <c r="I39" s="12">
        <f>Tsp_Jul_Aug!G49</f>
        <v>4689</v>
      </c>
      <c r="J39" s="12">
        <f>Tsp_Jul_Aug!J49</f>
        <v>0</v>
      </c>
      <c r="K39" s="12">
        <f>Tsp_Jul_Aug!U49</f>
        <v>0</v>
      </c>
      <c r="L39" s="12">
        <f>Tsp_Jul_Aug!V49</f>
        <v>0</v>
      </c>
      <c r="M39" s="12">
        <f>Tsp_Jul_Aug!W49</f>
        <v>0</v>
      </c>
      <c r="N39" s="12">
        <f>Tsp_Jul_Aug!X49</f>
        <v>2206600</v>
      </c>
      <c r="O39" s="12">
        <f>Tsp_Jul_Aug!Y49</f>
        <v>0</v>
      </c>
      <c r="P39" s="12">
        <f t="shared" si="1"/>
        <v>2206600</v>
      </c>
      <c r="Q39" s="12"/>
    </row>
    <row r="40" spans="1:17" s="14" customFormat="1" ht="15" customHeight="1" x14ac:dyDescent="0.25">
      <c r="A40" s="7" t="s">
        <v>25</v>
      </c>
      <c r="B40" s="7" t="s">
        <v>85</v>
      </c>
      <c r="C40" s="7" t="s">
        <v>218</v>
      </c>
      <c r="D40" s="11">
        <v>42218</v>
      </c>
      <c r="E40" s="12">
        <v>215953</v>
      </c>
      <c r="F40" s="12">
        <f>Tsp_Jul_Aug!H50</f>
        <v>48768</v>
      </c>
      <c r="G40" s="13">
        <f t="shared" si="0"/>
        <v>22.582691604191652</v>
      </c>
      <c r="H40" s="12">
        <f>Tsp_Jul_Aug!K50</f>
        <v>6</v>
      </c>
      <c r="I40" s="12">
        <f>Tsp_Jul_Aug!G50</f>
        <v>11100</v>
      </c>
      <c r="J40" s="12">
        <f>Tsp_Jul_Aug!J50</f>
        <v>0</v>
      </c>
      <c r="K40" s="12">
        <f>Tsp_Jul_Aug!U50</f>
        <v>0</v>
      </c>
      <c r="L40" s="12">
        <f>Tsp_Jul_Aug!V50</f>
        <v>0</v>
      </c>
      <c r="M40" s="12">
        <f>Tsp_Jul_Aug!W50</f>
        <v>0</v>
      </c>
      <c r="N40" s="12">
        <f>Tsp_Jul_Aug!X50</f>
        <v>11033000</v>
      </c>
      <c r="O40" s="12">
        <f>Tsp_Jul_Aug!Y50</f>
        <v>0</v>
      </c>
      <c r="P40" s="12">
        <f t="shared" si="1"/>
        <v>11033000</v>
      </c>
      <c r="Q40" s="12"/>
    </row>
    <row r="41" spans="1:17" s="14" customFormat="1" ht="15" customHeight="1" x14ac:dyDescent="0.25">
      <c r="A41" s="7" t="s">
        <v>25</v>
      </c>
      <c r="B41" s="7" t="s">
        <v>86</v>
      </c>
      <c r="C41" s="7" t="s">
        <v>219</v>
      </c>
      <c r="D41" s="11">
        <v>42218</v>
      </c>
      <c r="E41" s="12">
        <v>179191</v>
      </c>
      <c r="F41" s="12">
        <f>Tsp_Jul_Aug!H51</f>
        <v>6937</v>
      </c>
      <c r="G41" s="13">
        <f t="shared" si="0"/>
        <v>3.8712881785357527</v>
      </c>
      <c r="H41" s="12">
        <f>Tsp_Jul_Aug!K51</f>
        <v>14</v>
      </c>
      <c r="I41" s="12">
        <f>Tsp_Jul_Aug!G51</f>
        <v>1766</v>
      </c>
      <c r="J41" s="12">
        <f>Tsp_Jul_Aug!J51</f>
        <v>0</v>
      </c>
      <c r="K41" s="12">
        <f>Tsp_Jul_Aug!U51</f>
        <v>0</v>
      </c>
      <c r="L41" s="12">
        <f>Tsp_Jul_Aug!V51</f>
        <v>0</v>
      </c>
      <c r="M41" s="12">
        <f>Tsp_Jul_Aug!W51</f>
        <v>0</v>
      </c>
      <c r="N41" s="12">
        <f>Tsp_Jul_Aug!X51</f>
        <v>2206600</v>
      </c>
      <c r="O41" s="12">
        <f>Tsp_Jul_Aug!Y51</f>
        <v>0</v>
      </c>
      <c r="P41" s="12">
        <f t="shared" si="1"/>
        <v>2206600</v>
      </c>
      <c r="Q41" s="12"/>
    </row>
    <row r="42" spans="1:17" s="14" customFormat="1" ht="15" customHeight="1" x14ac:dyDescent="0.25">
      <c r="A42" s="7" t="s">
        <v>25</v>
      </c>
      <c r="B42" s="7" t="s">
        <v>87</v>
      </c>
      <c r="C42" s="7" t="s">
        <v>220</v>
      </c>
      <c r="D42" s="11"/>
      <c r="E42" s="12">
        <v>378774</v>
      </c>
      <c r="F42" s="12">
        <f>Tsp_Jul_Aug!H28</f>
        <v>9875</v>
      </c>
      <c r="G42" s="13">
        <f t="shared" si="0"/>
        <v>2.6070955239799987</v>
      </c>
      <c r="H42" s="12">
        <f>Tsp_Jul_Aug!P28</f>
        <v>1513</v>
      </c>
      <c r="I42" s="12">
        <f>Tsp_Jul_Aug!G28</f>
        <v>2561</v>
      </c>
      <c r="J42" s="12">
        <f>Tsp_Jul_Aug!J28</f>
        <v>0</v>
      </c>
      <c r="K42" s="12">
        <f>Tsp_Jul_Aug!U28</f>
        <v>0</v>
      </c>
      <c r="L42" s="12">
        <f>Tsp_Jul_Aug!V28</f>
        <v>0</v>
      </c>
      <c r="M42" s="12">
        <f>Tsp_Jul_Aug!W28</f>
        <v>0</v>
      </c>
      <c r="N42" s="12">
        <f>Tsp_Jul_Aug!X28</f>
        <v>219500</v>
      </c>
      <c r="O42" s="12">
        <f>Tsp_Jul_Aug!Y28</f>
        <v>0</v>
      </c>
      <c r="P42" s="12">
        <f t="shared" si="1"/>
        <v>219500</v>
      </c>
      <c r="Q42" s="12"/>
    </row>
    <row r="43" spans="1:17" s="14" customFormat="1" x14ac:dyDescent="0.25">
      <c r="A43" s="7" t="s">
        <v>27</v>
      </c>
      <c r="B43" s="7" t="s">
        <v>27</v>
      </c>
      <c r="C43" s="7" t="s">
        <v>221</v>
      </c>
      <c r="D43" s="11">
        <v>42215</v>
      </c>
      <c r="E43" s="12">
        <v>491130</v>
      </c>
      <c r="F43" s="12">
        <f>Tsp_Jul_Aug!H53</f>
        <v>10855</v>
      </c>
      <c r="G43" s="13">
        <f t="shared" si="0"/>
        <v>2.2102091096043814</v>
      </c>
      <c r="H43" s="12">
        <f>Tsp_Jul_Aug!K53</f>
        <v>0</v>
      </c>
      <c r="I43" s="12">
        <f>Tsp_Jul_Aug!G53</f>
        <v>2316</v>
      </c>
      <c r="J43" s="12">
        <f>Tsp_Jul_Aug!J53</f>
        <v>0</v>
      </c>
      <c r="K43" s="12">
        <f>Tsp_Jul_Aug!U53</f>
        <v>0</v>
      </c>
      <c r="L43" s="12">
        <f>Tsp_Jul_Aug!V53</f>
        <v>0</v>
      </c>
      <c r="M43" s="12">
        <f>Tsp_Jul_Aug!W53</f>
        <v>0</v>
      </c>
      <c r="N43" s="12">
        <f>Tsp_Jul_Aug!X53</f>
        <v>4065000</v>
      </c>
      <c r="O43" s="12">
        <f>Tsp_Jul_Aug!Y53</f>
        <v>0</v>
      </c>
      <c r="P43" s="12">
        <f t="shared" si="1"/>
        <v>4065000</v>
      </c>
      <c r="Q43" s="7"/>
    </row>
    <row r="44" spans="1:17" s="14" customFormat="1" x14ac:dyDescent="0.25">
      <c r="A44" s="7" t="s">
        <v>27</v>
      </c>
      <c r="B44" s="7" t="s">
        <v>88</v>
      </c>
      <c r="C44" s="7" t="s">
        <v>222</v>
      </c>
      <c r="D44" s="11">
        <v>42214</v>
      </c>
      <c r="E44" s="12">
        <v>113311</v>
      </c>
      <c r="F44" s="12">
        <f>Tsp_Jul_Aug!H63</f>
        <v>381</v>
      </c>
      <c r="G44" s="13">
        <f t="shared" si="0"/>
        <v>0.3362427301850659</v>
      </c>
      <c r="H44" s="12">
        <f>Tsp_Jul_Aug!K63</f>
        <v>5</v>
      </c>
      <c r="I44" s="12">
        <f>Tsp_Jul_Aug!G63</f>
        <v>1426</v>
      </c>
      <c r="J44" s="12">
        <f>Tsp_Jul_Aug!J63</f>
        <v>0</v>
      </c>
      <c r="K44" s="12">
        <f>Tsp_Jul_Aug!U63</f>
        <v>0</v>
      </c>
      <c r="L44" s="12">
        <f>Tsp_Jul_Aug!V63</f>
        <v>0</v>
      </c>
      <c r="M44" s="12">
        <f>Tsp_Jul_Aug!W63</f>
        <v>0</v>
      </c>
      <c r="N44" s="12">
        <f>Tsp_Jul_Aug!X63</f>
        <v>609750</v>
      </c>
      <c r="O44" s="12">
        <f>Tsp_Jul_Aug!Y63</f>
        <v>0</v>
      </c>
      <c r="P44" s="12">
        <f t="shared" si="1"/>
        <v>609750</v>
      </c>
      <c r="Q44" s="7"/>
    </row>
    <row r="45" spans="1:17" s="14" customFormat="1" x14ac:dyDescent="0.25">
      <c r="A45" s="7" t="s">
        <v>27</v>
      </c>
      <c r="B45" s="7" t="s">
        <v>89</v>
      </c>
      <c r="C45" s="7" t="s">
        <v>223</v>
      </c>
      <c r="D45" s="11">
        <v>42214</v>
      </c>
      <c r="E45" s="12">
        <v>117143</v>
      </c>
      <c r="F45" s="12">
        <f>Tsp_Jul_Aug!H80</f>
        <v>6483</v>
      </c>
      <c r="G45" s="13">
        <f t="shared" si="0"/>
        <v>5.534261543583483</v>
      </c>
      <c r="H45" s="12">
        <f>Tsp_Jul_Aug!K80</f>
        <v>1</v>
      </c>
      <c r="I45" s="12">
        <f>Tsp_Jul_Aug!G80</f>
        <v>1822</v>
      </c>
      <c r="J45" s="12">
        <f>Tsp_Jul_Aug!J80</f>
        <v>0</v>
      </c>
      <c r="K45" s="12">
        <f>Tsp_Jul_Aug!U80</f>
        <v>0</v>
      </c>
      <c r="L45" s="12">
        <f>Tsp_Jul_Aug!V80</f>
        <v>0</v>
      </c>
      <c r="M45" s="12">
        <f>Tsp_Jul_Aug!W80</f>
        <v>0</v>
      </c>
      <c r="N45" s="12">
        <f>Tsp_Jul_Aug!X80</f>
        <v>813000</v>
      </c>
      <c r="O45" s="12">
        <f>Tsp_Jul_Aug!Y80</f>
        <v>0</v>
      </c>
      <c r="P45" s="12">
        <f t="shared" si="1"/>
        <v>813000</v>
      </c>
      <c r="Q45" s="7"/>
    </row>
    <row r="46" spans="1:17" s="14" customFormat="1" x14ac:dyDescent="0.25">
      <c r="A46" s="7" t="s">
        <v>27</v>
      </c>
      <c r="B46" s="7" t="s">
        <v>90</v>
      </c>
      <c r="C46" s="7" t="s">
        <v>224</v>
      </c>
      <c r="D46" s="11">
        <v>42215</v>
      </c>
      <c r="E46" s="12">
        <v>121401</v>
      </c>
      <c r="F46" s="12">
        <f>Tsp_Jul_Aug!H72</f>
        <v>38516</v>
      </c>
      <c r="G46" s="13">
        <f t="shared" si="0"/>
        <v>31.726262551379314</v>
      </c>
      <c r="H46" s="12">
        <f>Tsp_Jul_Aug!K72</f>
        <v>0</v>
      </c>
      <c r="I46" s="12">
        <f>Tsp_Jul_Aug!G72</f>
        <v>9949</v>
      </c>
      <c r="J46" s="12">
        <f>Tsp_Jul_Aug!J72</f>
        <v>0</v>
      </c>
      <c r="K46" s="12">
        <f>Tsp_Jul_Aug!U72</f>
        <v>0</v>
      </c>
      <c r="L46" s="12">
        <f>Tsp_Jul_Aug!V72</f>
        <v>0</v>
      </c>
      <c r="M46" s="12">
        <f>Tsp_Jul_Aug!W72</f>
        <v>0</v>
      </c>
      <c r="N46" s="12">
        <f>Tsp_Jul_Aug!X72</f>
        <v>1772340</v>
      </c>
      <c r="O46" s="12">
        <f>Tsp_Jul_Aug!Y72</f>
        <v>0</v>
      </c>
      <c r="P46" s="12">
        <f t="shared" si="1"/>
        <v>1772340</v>
      </c>
      <c r="Q46" s="7"/>
    </row>
    <row r="47" spans="1:17" s="14" customFormat="1" x14ac:dyDescent="0.25">
      <c r="A47" s="7" t="s">
        <v>27</v>
      </c>
      <c r="B47" s="7" t="s">
        <v>91</v>
      </c>
      <c r="C47" s="7" t="s">
        <v>225</v>
      </c>
      <c r="D47" s="11">
        <v>42181</v>
      </c>
      <c r="E47" s="12">
        <v>145512</v>
      </c>
      <c r="F47" s="12">
        <f>Tsp_Jul_Aug!H69+Tsp_Jun!F17</f>
        <v>28036</v>
      </c>
      <c r="G47" s="13">
        <f t="shared" si="0"/>
        <v>19.267139479905438</v>
      </c>
      <c r="H47" s="12">
        <f>Tsp_Jul_Aug!K69+Tsp_Jun!H17</f>
        <v>21</v>
      </c>
      <c r="I47" s="12">
        <f>Tsp_Jul_Aug!G69+Tsp_Jun!I17</f>
        <v>7221</v>
      </c>
      <c r="J47" s="12">
        <f>Tsp_Jul_Aug!J69+Tsp_Jun!J17</f>
        <v>0</v>
      </c>
      <c r="K47" s="12">
        <f>Tsp_Jul_Aug!U69+Tsp_Jun!K17</f>
        <v>0</v>
      </c>
      <c r="L47" s="12">
        <f>Tsp_Jul_Aug!V69+Tsp_Jun!L17</f>
        <v>0</v>
      </c>
      <c r="M47" s="12">
        <f>Tsp_Jul_Aug!W69+Tsp_Jun!M17</f>
        <v>0</v>
      </c>
      <c r="N47" s="12">
        <f>Tsp_Jul_Aug!X69+Tsp_Jun!N17</f>
        <v>2102172</v>
      </c>
      <c r="O47" s="12">
        <f>Tsp_Jul_Aug!Y69+Tsp_Jun!O17</f>
        <v>0</v>
      </c>
      <c r="P47" s="12">
        <f t="shared" si="1"/>
        <v>2102172</v>
      </c>
      <c r="Q47" s="12"/>
    </row>
    <row r="48" spans="1:17" s="14" customFormat="1" x14ac:dyDescent="0.25">
      <c r="A48" s="7" t="s">
        <v>27</v>
      </c>
      <c r="B48" s="7" t="s">
        <v>92</v>
      </c>
      <c r="C48" s="7" t="s">
        <v>226</v>
      </c>
      <c r="D48" s="11">
        <v>42218</v>
      </c>
      <c r="E48" s="12">
        <v>251145</v>
      </c>
      <c r="F48" s="12">
        <f>Tsp_Jul_Aug!H67</f>
        <v>4772</v>
      </c>
      <c r="G48" s="13">
        <f t="shared" si="0"/>
        <v>1.9000975532063151</v>
      </c>
      <c r="H48" s="12">
        <f>Tsp_Jul_Aug!K67</f>
        <v>0</v>
      </c>
      <c r="I48" s="12">
        <f>Tsp_Jul_Aug!G67</f>
        <v>42710</v>
      </c>
      <c r="J48" s="12">
        <f>Tsp_Jul_Aug!J67</f>
        <v>1</v>
      </c>
      <c r="K48" s="12">
        <f>Tsp_Jul_Aug!U67</f>
        <v>0</v>
      </c>
      <c r="L48" s="12">
        <f>Tsp_Jul_Aug!V67</f>
        <v>0</v>
      </c>
      <c r="M48" s="12">
        <f>Tsp_Jul_Aug!W67</f>
        <v>0</v>
      </c>
      <c r="N48" s="12">
        <f>Tsp_Jul_Aug!X67</f>
        <v>1439010</v>
      </c>
      <c r="O48" s="12">
        <f>Tsp_Jul_Aug!Y67</f>
        <v>0</v>
      </c>
      <c r="P48" s="12">
        <f t="shared" si="1"/>
        <v>1439010</v>
      </c>
      <c r="Q48" s="7"/>
    </row>
    <row r="49" spans="1:17" s="14" customFormat="1" x14ac:dyDescent="0.25">
      <c r="A49" s="7" t="s">
        <v>27</v>
      </c>
      <c r="B49" s="7" t="s">
        <v>93</v>
      </c>
      <c r="C49" s="7" t="s">
        <v>227</v>
      </c>
      <c r="D49" s="11">
        <v>42218</v>
      </c>
      <c r="E49" s="12">
        <v>127540</v>
      </c>
      <c r="F49" s="12">
        <f>Tsp_Jul_Aug!H79</f>
        <v>18271</v>
      </c>
      <c r="G49" s="13">
        <f t="shared" si="0"/>
        <v>14.325701740630389</v>
      </c>
      <c r="H49" s="12">
        <f>Tsp_Jul_Aug!K79</f>
        <v>110</v>
      </c>
      <c r="I49" s="12">
        <f>Tsp_Jul_Aug!G79</f>
        <v>4795</v>
      </c>
      <c r="J49" s="12">
        <f>Tsp_Jul_Aug!J79</f>
        <v>1</v>
      </c>
      <c r="K49" s="12">
        <f>Tsp_Jul_Aug!U79</f>
        <v>0</v>
      </c>
      <c r="L49" s="12">
        <f>Tsp_Jul_Aug!V79</f>
        <v>0</v>
      </c>
      <c r="M49" s="12">
        <f>Tsp_Jul_Aug!W79</f>
        <v>0</v>
      </c>
      <c r="N49" s="12">
        <f>Tsp_Jul_Aug!X79</f>
        <v>3792000</v>
      </c>
      <c r="O49" s="12">
        <f>Tsp_Jul_Aug!Y79</f>
        <v>0</v>
      </c>
      <c r="P49" s="12">
        <f t="shared" si="1"/>
        <v>3792000</v>
      </c>
      <c r="Q49" s="7"/>
    </row>
    <row r="50" spans="1:17" s="14" customFormat="1" x14ac:dyDescent="0.25">
      <c r="A50" s="7" t="s">
        <v>27</v>
      </c>
      <c r="B50" s="7" t="s">
        <v>94</v>
      </c>
      <c r="C50" s="7" t="s">
        <v>228</v>
      </c>
      <c r="D50" s="11">
        <v>42219</v>
      </c>
      <c r="E50" s="12">
        <v>196746</v>
      </c>
      <c r="F50" s="12">
        <f>Tsp_Jul_Aug!H55</f>
        <v>456</v>
      </c>
      <c r="G50" s="13">
        <f t="shared" si="0"/>
        <v>0.23177091275044981</v>
      </c>
      <c r="H50" s="12">
        <f>Tsp_Jul_Aug!K55</f>
        <v>0</v>
      </c>
      <c r="I50" s="12">
        <f>Tsp_Jul_Aug!G55</f>
        <v>108</v>
      </c>
      <c r="J50" s="12">
        <f>Tsp_Jul_Aug!J55</f>
        <v>0</v>
      </c>
      <c r="K50" s="12">
        <f>Tsp_Jul_Aug!U55</f>
        <v>0</v>
      </c>
      <c r="L50" s="12">
        <f>Tsp_Jul_Aug!V55</f>
        <v>0</v>
      </c>
      <c r="M50" s="12">
        <f>Tsp_Jul_Aug!W55</f>
        <v>0</v>
      </c>
      <c r="N50" s="12">
        <f>Tsp_Jul_Aug!X55</f>
        <v>0</v>
      </c>
      <c r="O50" s="12">
        <f>Tsp_Jul_Aug!Y55</f>
        <v>0</v>
      </c>
      <c r="P50" s="12">
        <f t="shared" si="1"/>
        <v>0</v>
      </c>
      <c r="Q50" s="7"/>
    </row>
    <row r="51" spans="1:17" s="14" customFormat="1" x14ac:dyDescent="0.25">
      <c r="A51" s="7" t="s">
        <v>27</v>
      </c>
      <c r="B51" s="7" t="s">
        <v>95</v>
      </c>
      <c r="C51" s="7" t="s">
        <v>229</v>
      </c>
      <c r="D51" s="11">
        <v>42219</v>
      </c>
      <c r="E51" s="12">
        <v>107251</v>
      </c>
      <c r="F51" s="12">
        <f>Tsp_Jul_Aug!H60</f>
        <v>7130</v>
      </c>
      <c r="G51" s="13">
        <f t="shared" si="0"/>
        <v>6.6479566624087427</v>
      </c>
      <c r="H51" s="12">
        <f>Tsp_Jul_Aug!K60</f>
        <v>0</v>
      </c>
      <c r="I51" s="12">
        <f>Tsp_Jul_Aug!G60</f>
        <v>1465</v>
      </c>
      <c r="J51" s="12">
        <f>Tsp_Jul_Aug!J60</f>
        <v>0</v>
      </c>
      <c r="K51" s="12">
        <f>Tsp_Jul_Aug!U60</f>
        <v>0</v>
      </c>
      <c r="L51" s="12">
        <f>Tsp_Jul_Aug!V60</f>
        <v>0</v>
      </c>
      <c r="M51" s="12">
        <f>Tsp_Jul_Aug!W60</f>
        <v>0</v>
      </c>
      <c r="N51" s="12">
        <f>Tsp_Jul_Aug!X60</f>
        <v>5048730</v>
      </c>
      <c r="O51" s="12">
        <f>Tsp_Jul_Aug!Y60</f>
        <v>0</v>
      </c>
      <c r="P51" s="12">
        <f t="shared" si="1"/>
        <v>5048730</v>
      </c>
      <c r="Q51" s="7"/>
    </row>
    <row r="52" spans="1:17" s="14" customFormat="1" x14ac:dyDescent="0.25">
      <c r="A52" s="7" t="s">
        <v>27</v>
      </c>
      <c r="B52" s="7" t="s">
        <v>96</v>
      </c>
      <c r="C52" s="7" t="s">
        <v>230</v>
      </c>
      <c r="D52" s="11">
        <v>42219</v>
      </c>
      <c r="E52" s="12">
        <v>199709</v>
      </c>
      <c r="F52" s="12">
        <f>Tsp_Jul_Aug!H57</f>
        <v>1665</v>
      </c>
      <c r="G52" s="13">
        <f t="shared" si="0"/>
        <v>0.83371305249137495</v>
      </c>
      <c r="H52" s="12">
        <f>Tsp_Jul_Aug!K57</f>
        <v>0</v>
      </c>
      <c r="I52" s="12">
        <f>Tsp_Jul_Aug!G57</f>
        <v>327</v>
      </c>
      <c r="J52" s="12">
        <f>Tsp_Jul_Aug!J57</f>
        <v>0</v>
      </c>
      <c r="K52" s="12">
        <f>Tsp_Jul_Aug!U57</f>
        <v>0</v>
      </c>
      <c r="L52" s="12">
        <f>Tsp_Jul_Aug!V57</f>
        <v>0</v>
      </c>
      <c r="M52" s="12">
        <f>Tsp_Jul_Aug!W57</f>
        <v>0</v>
      </c>
      <c r="N52" s="12">
        <f>Tsp_Jul_Aug!X57</f>
        <v>0</v>
      </c>
      <c r="O52" s="12">
        <f>Tsp_Jul_Aug!Y57</f>
        <v>0</v>
      </c>
      <c r="P52" s="12">
        <f t="shared" si="1"/>
        <v>0</v>
      </c>
      <c r="Q52" s="7"/>
    </row>
    <row r="53" spans="1:17" s="14" customFormat="1" x14ac:dyDescent="0.25">
      <c r="A53" s="7" t="s">
        <v>27</v>
      </c>
      <c r="B53" s="7" t="s">
        <v>97</v>
      </c>
      <c r="C53" s="7" t="s">
        <v>231</v>
      </c>
      <c r="D53" s="11">
        <v>42219</v>
      </c>
      <c r="E53" s="12">
        <v>172122</v>
      </c>
      <c r="F53" s="12">
        <f>Tsp_Jul_Aug!H78</f>
        <v>4772</v>
      </c>
      <c r="G53" s="13">
        <f t="shared" si="0"/>
        <v>2.7724520979305374</v>
      </c>
      <c r="H53" s="12">
        <f>Tsp_Jul_Aug!K78</f>
        <v>0</v>
      </c>
      <c r="I53" s="12">
        <f>Tsp_Jul_Aug!G78</f>
        <v>1312</v>
      </c>
      <c r="J53" s="12">
        <f>Tsp_Jul_Aug!J78</f>
        <v>0</v>
      </c>
      <c r="K53" s="12">
        <f>Tsp_Jul_Aug!U78</f>
        <v>0</v>
      </c>
      <c r="L53" s="12">
        <f>Tsp_Jul_Aug!V78</f>
        <v>0</v>
      </c>
      <c r="M53" s="12">
        <f>Tsp_Jul_Aug!W78</f>
        <v>0</v>
      </c>
      <c r="N53" s="12">
        <f>Tsp_Jul_Aug!X78</f>
        <v>1382100</v>
      </c>
      <c r="O53" s="12">
        <f>Tsp_Jul_Aug!Y78</f>
        <v>0</v>
      </c>
      <c r="P53" s="12">
        <f t="shared" si="1"/>
        <v>1382100</v>
      </c>
      <c r="Q53" s="7"/>
    </row>
    <row r="54" spans="1:17" s="14" customFormat="1" x14ac:dyDescent="0.25">
      <c r="A54" s="7" t="s">
        <v>27</v>
      </c>
      <c r="B54" s="7" t="s">
        <v>98</v>
      </c>
      <c r="C54" s="7" t="s">
        <v>232</v>
      </c>
      <c r="D54" s="11">
        <v>42219</v>
      </c>
      <c r="E54" s="12">
        <v>122411</v>
      </c>
      <c r="F54" s="12">
        <f>Tsp_Jul_Aug!H75</f>
        <v>11898</v>
      </c>
      <c r="G54" s="13">
        <f t="shared" si="0"/>
        <v>9.7197147315192254</v>
      </c>
      <c r="H54" s="12">
        <f>Tsp_Jul_Aug!K75</f>
        <v>0</v>
      </c>
      <c r="I54" s="12">
        <f>Tsp_Jul_Aug!G75</f>
        <v>2748</v>
      </c>
      <c r="J54" s="12">
        <f>Tsp_Jul_Aug!J75</f>
        <v>0</v>
      </c>
      <c r="K54" s="12">
        <f>Tsp_Jul_Aug!U75</f>
        <v>0</v>
      </c>
      <c r="L54" s="12">
        <f>Tsp_Jul_Aug!V75</f>
        <v>0</v>
      </c>
      <c r="M54" s="12">
        <f>Tsp_Jul_Aug!W75</f>
        <v>0</v>
      </c>
      <c r="N54" s="12">
        <f>Tsp_Jul_Aug!X75</f>
        <v>813000</v>
      </c>
      <c r="O54" s="12">
        <f>Tsp_Jul_Aug!Y75</f>
        <v>0</v>
      </c>
      <c r="P54" s="12">
        <f t="shared" si="1"/>
        <v>813000</v>
      </c>
      <c r="Q54" s="7"/>
    </row>
    <row r="55" spans="1:17" s="14" customFormat="1" x14ac:dyDescent="0.25">
      <c r="A55" s="7" t="s">
        <v>27</v>
      </c>
      <c r="B55" s="7" t="s">
        <v>99</v>
      </c>
      <c r="C55" s="7" t="s">
        <v>233</v>
      </c>
      <c r="D55" s="11">
        <v>42219</v>
      </c>
      <c r="E55" s="12">
        <v>126659</v>
      </c>
      <c r="F55" s="12">
        <f>Tsp_Jul_Aug!H76</f>
        <v>1806</v>
      </c>
      <c r="G55" s="13">
        <f t="shared" si="0"/>
        <v>1.4258757766917471</v>
      </c>
      <c r="H55" s="12">
        <f>Tsp_Jul_Aug!K76</f>
        <v>11</v>
      </c>
      <c r="I55" s="12">
        <f>Tsp_Jul_Aug!G76</f>
        <v>471</v>
      </c>
      <c r="J55" s="12">
        <f>Tsp_Jul_Aug!J76</f>
        <v>0</v>
      </c>
      <c r="K55" s="12">
        <f>Tsp_Jul_Aug!U76</f>
        <v>0</v>
      </c>
      <c r="L55" s="12">
        <f>Tsp_Jul_Aug!V76</f>
        <v>0</v>
      </c>
      <c r="M55" s="12">
        <f>Tsp_Jul_Aug!W76</f>
        <v>0</v>
      </c>
      <c r="N55" s="12">
        <f>Tsp_Jul_Aug!X76</f>
        <v>813000</v>
      </c>
      <c r="O55" s="12">
        <f>Tsp_Jul_Aug!Y76</f>
        <v>0</v>
      </c>
      <c r="P55" s="12">
        <f t="shared" si="1"/>
        <v>813000</v>
      </c>
      <c r="Q55" s="7"/>
    </row>
    <row r="56" spans="1:17" s="14" customFormat="1" x14ac:dyDescent="0.25">
      <c r="A56" s="7" t="s">
        <v>27</v>
      </c>
      <c r="B56" s="7" t="s">
        <v>100</v>
      </c>
      <c r="C56" s="7" t="s">
        <v>234</v>
      </c>
      <c r="D56" s="11">
        <v>42219</v>
      </c>
      <c r="E56" s="12">
        <v>150959</v>
      </c>
      <c r="F56" s="12">
        <f>Tsp_Jul_Aug!H73</f>
        <v>5870</v>
      </c>
      <c r="G56" s="13">
        <f t="shared" si="0"/>
        <v>3.8884730291006169</v>
      </c>
      <c r="H56" s="12">
        <f>Tsp_Jul_Aug!K73</f>
        <v>66</v>
      </c>
      <c r="I56" s="12">
        <f>Tsp_Jul_Aug!G73</f>
        <v>2104</v>
      </c>
      <c r="J56" s="12">
        <f>Tsp_Jul_Aug!J73</f>
        <v>3</v>
      </c>
      <c r="K56" s="12">
        <f>Tsp_Jul_Aug!U73</f>
        <v>0</v>
      </c>
      <c r="L56" s="12">
        <f>Tsp_Jul_Aug!V73</f>
        <v>0</v>
      </c>
      <c r="M56" s="12">
        <f>Tsp_Jul_Aug!W73</f>
        <v>0</v>
      </c>
      <c r="N56" s="12">
        <f>Tsp_Jul_Aug!X73</f>
        <v>5199270</v>
      </c>
      <c r="O56" s="12">
        <f>Tsp_Jul_Aug!Y73</f>
        <v>0</v>
      </c>
      <c r="P56" s="12">
        <f t="shared" si="1"/>
        <v>5199270</v>
      </c>
      <c r="Q56" s="7"/>
    </row>
    <row r="57" spans="1:17" s="14" customFormat="1" x14ac:dyDescent="0.25">
      <c r="A57" s="7" t="s">
        <v>27</v>
      </c>
      <c r="B57" s="7" t="s">
        <v>101</v>
      </c>
      <c r="C57" s="7" t="s">
        <v>235</v>
      </c>
      <c r="D57" s="11">
        <v>42219</v>
      </c>
      <c r="E57" s="12">
        <v>177255</v>
      </c>
      <c r="F57" s="12">
        <f>Tsp_Jul_Aug!H74</f>
        <v>32663</v>
      </c>
      <c r="G57" s="13">
        <f t="shared" si="0"/>
        <v>18.427124763758425</v>
      </c>
      <c r="H57" s="12">
        <f>Tsp_Jul_Aug!K74</f>
        <v>10</v>
      </c>
      <c r="I57" s="12">
        <f>Tsp_Jul_Aug!G74</f>
        <v>8056</v>
      </c>
      <c r="J57" s="12">
        <f>Tsp_Jul_Aug!J74</f>
        <v>0</v>
      </c>
      <c r="K57" s="12">
        <f>Tsp_Jul_Aug!U74</f>
        <v>0</v>
      </c>
      <c r="L57" s="12">
        <f>Tsp_Jul_Aug!V74</f>
        <v>0</v>
      </c>
      <c r="M57" s="12">
        <f>Tsp_Jul_Aug!W74</f>
        <v>0</v>
      </c>
      <c r="N57" s="12">
        <f>Tsp_Jul_Aug!X74</f>
        <v>2844000</v>
      </c>
      <c r="O57" s="12">
        <f>Tsp_Jul_Aug!Y74</f>
        <v>0</v>
      </c>
      <c r="P57" s="12">
        <f t="shared" si="1"/>
        <v>2844000</v>
      </c>
      <c r="Q57" s="7"/>
    </row>
    <row r="58" spans="1:17" s="14" customFormat="1" x14ac:dyDescent="0.25">
      <c r="A58" s="7" t="s">
        <v>27</v>
      </c>
      <c r="B58" s="7" t="s">
        <v>102</v>
      </c>
      <c r="C58" s="7" t="s">
        <v>103</v>
      </c>
      <c r="D58" s="11">
        <v>42219</v>
      </c>
      <c r="E58" s="12">
        <v>130900</v>
      </c>
      <c r="F58" s="12">
        <f>Tsp_Jul_Aug!H71</f>
        <v>1943</v>
      </c>
      <c r="G58" s="13">
        <f t="shared" si="0"/>
        <v>1.4843391902215433</v>
      </c>
      <c r="H58" s="12">
        <f>Tsp_Jul_Aug!K71</f>
        <v>1</v>
      </c>
      <c r="I58" s="12">
        <f>Tsp_Jul_Aug!G71</f>
        <v>465</v>
      </c>
      <c r="J58" s="12">
        <f>Tsp_Jul_Aug!J71</f>
        <v>0</v>
      </c>
      <c r="K58" s="12">
        <f>Tsp_Jul_Aug!U71</f>
        <v>0</v>
      </c>
      <c r="L58" s="12">
        <f>Tsp_Jul_Aug!V71</f>
        <v>0</v>
      </c>
      <c r="M58" s="12">
        <f>Tsp_Jul_Aug!W71</f>
        <v>0</v>
      </c>
      <c r="N58" s="12">
        <f>Tsp_Jul_Aug!X71</f>
        <v>0</v>
      </c>
      <c r="O58" s="12">
        <f>Tsp_Jul_Aug!Y71</f>
        <v>0</v>
      </c>
      <c r="P58" s="12">
        <f t="shared" si="1"/>
        <v>0</v>
      </c>
      <c r="Q58" s="7"/>
    </row>
    <row r="59" spans="1:17" s="14" customFormat="1" x14ac:dyDescent="0.25">
      <c r="A59" s="7" t="s">
        <v>27</v>
      </c>
      <c r="B59" s="7" t="s">
        <v>104</v>
      </c>
      <c r="C59" s="7" t="s">
        <v>105</v>
      </c>
      <c r="D59" s="11">
        <v>42219</v>
      </c>
      <c r="E59" s="12">
        <v>67378</v>
      </c>
      <c r="F59" s="12">
        <f>Tsp_Jul_Aug!H77</f>
        <v>1538</v>
      </c>
      <c r="G59" s="13">
        <f t="shared" si="0"/>
        <v>2.2826441865297276</v>
      </c>
      <c r="H59" s="12">
        <f>Tsp_Jul_Aug!K77</f>
        <v>0</v>
      </c>
      <c r="I59" s="12">
        <f>Tsp_Jul_Aug!G77</f>
        <v>343</v>
      </c>
      <c r="J59" s="12">
        <f>Tsp_Jul_Aug!J77</f>
        <v>0</v>
      </c>
      <c r="K59" s="12">
        <f>Tsp_Jul_Aug!U77</f>
        <v>0</v>
      </c>
      <c r="L59" s="12">
        <f>Tsp_Jul_Aug!V77</f>
        <v>0</v>
      </c>
      <c r="M59" s="12">
        <f>Tsp_Jul_Aug!W77</f>
        <v>0</v>
      </c>
      <c r="N59" s="12">
        <f>Tsp_Jul_Aug!X77</f>
        <v>0</v>
      </c>
      <c r="O59" s="12">
        <f>Tsp_Jul_Aug!Y77</f>
        <v>0</v>
      </c>
      <c r="P59" s="12">
        <f t="shared" si="1"/>
        <v>0</v>
      </c>
      <c r="Q59" s="7"/>
    </row>
    <row r="60" spans="1:17" ht="15" customHeight="1" x14ac:dyDescent="0.25">
      <c r="A60" s="3" t="s">
        <v>27</v>
      </c>
      <c r="B60" s="3" t="s">
        <v>351</v>
      </c>
      <c r="C60" s="7" t="str">
        <f>VLOOKUP(B60,'Sheet2 (2)'!$C$1:$D$349,2,FALSE)</f>
        <v>MMR007004</v>
      </c>
      <c r="D60" s="15">
        <v>42219</v>
      </c>
      <c r="E60" s="12">
        <v>176024</v>
      </c>
      <c r="F60" s="12">
        <f>Tsp_Jul_Aug!H56</f>
        <v>260</v>
      </c>
      <c r="G60" s="13">
        <f t="shared" si="0"/>
        <v>0.14770713084579376</v>
      </c>
      <c r="H60" s="12">
        <f>Tsp_Jul_Aug!K56</f>
        <v>0</v>
      </c>
      <c r="I60" s="12">
        <f>Tsp_Jul_Aug!G56</f>
        <v>68</v>
      </c>
      <c r="J60" s="12">
        <f>Tsp_Jul_Aug!J56</f>
        <v>0</v>
      </c>
      <c r="K60" s="12">
        <f>Tsp_Jul_Aug!U56</f>
        <v>0</v>
      </c>
      <c r="L60" s="12">
        <f>Tsp_Jul_Aug!V56</f>
        <v>0</v>
      </c>
      <c r="M60" s="12">
        <f>Tsp_Jul_Aug!W56</f>
        <v>0</v>
      </c>
      <c r="N60" s="12">
        <f>Tsp_Jul_Aug!X56</f>
        <v>0</v>
      </c>
      <c r="O60" s="12">
        <f>Tsp_Jul_Aug!Y56</f>
        <v>0</v>
      </c>
      <c r="P60" s="4"/>
      <c r="Q60" s="4"/>
    </row>
    <row r="61" spans="1:17" ht="15" customHeight="1" x14ac:dyDescent="0.25">
      <c r="A61" s="3" t="s">
        <v>27</v>
      </c>
      <c r="B61" s="3" t="s">
        <v>337</v>
      </c>
      <c r="C61" s="7" t="str">
        <f>VLOOKUP(B61,'Sheet2 (2)'!$C$1:$D$349,2,FALSE)</f>
        <v>MMR007006</v>
      </c>
      <c r="D61" s="15">
        <v>42219</v>
      </c>
      <c r="E61" s="12">
        <v>250948</v>
      </c>
      <c r="F61" s="12">
        <f>Tsp_Jul_Aug!H58</f>
        <v>0</v>
      </c>
      <c r="G61" s="13">
        <f t="shared" si="0"/>
        <v>0</v>
      </c>
      <c r="H61" s="12">
        <f>Tsp_Jul_Aug!K58</f>
        <v>0</v>
      </c>
      <c r="I61" s="12">
        <f>Tsp_Jul_Aug!G58</f>
        <v>157</v>
      </c>
      <c r="J61" s="12">
        <f>Tsp_Jul_Aug!J58</f>
        <v>0</v>
      </c>
      <c r="K61" s="12">
        <f>Tsp_Jul_Aug!U58</f>
        <v>0</v>
      </c>
      <c r="L61" s="12">
        <f>Tsp_Jul_Aug!V58</f>
        <v>0</v>
      </c>
      <c r="M61" s="12">
        <f>Tsp_Jul_Aug!W58</f>
        <v>0</v>
      </c>
      <c r="N61" s="12">
        <f>Tsp_Jul_Aug!X58</f>
        <v>0</v>
      </c>
      <c r="O61" s="12">
        <f>Tsp_Jul_Aug!Y58</f>
        <v>0</v>
      </c>
      <c r="P61" s="4"/>
      <c r="Q61" s="4"/>
    </row>
    <row r="62" spans="1:17" ht="15" customHeight="1" x14ac:dyDescent="0.25">
      <c r="A62" s="3" t="s">
        <v>27</v>
      </c>
      <c r="B62" s="3" t="s">
        <v>343</v>
      </c>
      <c r="C62" s="7" t="str">
        <f>VLOOKUP(B62,'Sheet2 (2)'!$C$1:$D$349,2,FALSE)</f>
        <v>MMR008004</v>
      </c>
      <c r="D62" s="15">
        <v>42219</v>
      </c>
      <c r="E62" s="12">
        <v>137481</v>
      </c>
      <c r="F62" s="12">
        <f>Tsp_Jul_Aug!H70</f>
        <v>0</v>
      </c>
      <c r="G62" s="13">
        <f t="shared" si="0"/>
        <v>0</v>
      </c>
      <c r="H62" s="12">
        <f>Tsp_Jul_Aug!K70</f>
        <v>0</v>
      </c>
      <c r="I62" s="12">
        <f>Tsp_Jul_Aug!G70</f>
        <v>94</v>
      </c>
      <c r="J62" s="12">
        <f>Tsp_Jul_Aug!J70</f>
        <v>0</v>
      </c>
      <c r="K62" s="12">
        <f>Tsp_Jul_Aug!U70</f>
        <v>0</v>
      </c>
      <c r="L62" s="12">
        <f>Tsp_Jul_Aug!V70</f>
        <v>0</v>
      </c>
      <c r="M62" s="12">
        <f>Tsp_Jul_Aug!W70</f>
        <v>0</v>
      </c>
      <c r="N62" s="12">
        <f>Tsp_Jul_Aug!X70</f>
        <v>0</v>
      </c>
      <c r="O62" s="12">
        <f>Tsp_Jul_Aug!Y70</f>
        <v>0</v>
      </c>
      <c r="P62" s="4"/>
      <c r="Q62" s="4"/>
    </row>
    <row r="63" spans="1:17" s="14" customFormat="1" ht="15" customHeight="1" x14ac:dyDescent="0.25">
      <c r="A63" s="7" t="s">
        <v>19</v>
      </c>
      <c r="B63" s="7" t="s">
        <v>106</v>
      </c>
      <c r="C63" s="7" t="s">
        <v>236</v>
      </c>
      <c r="D63" s="11">
        <v>42201</v>
      </c>
      <c r="E63" s="12">
        <v>104266</v>
      </c>
      <c r="F63" s="12">
        <f>Tsp_Jul_Aug!H101</f>
        <v>37258</v>
      </c>
      <c r="G63" s="13">
        <f t="shared" si="0"/>
        <v>35.733604434810964</v>
      </c>
      <c r="H63" s="12">
        <f>Tsp_Jul_Aug!K101</f>
        <v>94</v>
      </c>
      <c r="I63" s="12">
        <f>Tsp_Jul_Aug!G101</f>
        <v>7418</v>
      </c>
      <c r="J63" s="12">
        <f>Tsp_Jul_Aug!J101</f>
        <v>0</v>
      </c>
      <c r="K63" s="12">
        <f>Tsp_Jul_Aug!U101</f>
        <v>66250</v>
      </c>
      <c r="L63" s="12">
        <f>Tsp_Jul_Aug!V101</f>
        <v>0</v>
      </c>
      <c r="M63" s="12">
        <f>Tsp_Jul_Aug!W101</f>
        <v>500000</v>
      </c>
      <c r="N63" s="12">
        <f>Tsp_Jul_Aug!X101</f>
        <v>513340</v>
      </c>
      <c r="O63" s="12">
        <f>Tsp_Jul_Aug!Y101</f>
        <v>0</v>
      </c>
      <c r="P63" s="12">
        <f t="shared" si="1"/>
        <v>1079590</v>
      </c>
      <c r="Q63" s="12"/>
    </row>
    <row r="64" spans="1:17" s="14" customFormat="1" ht="15" customHeight="1" x14ac:dyDescent="0.25">
      <c r="A64" s="7" t="s">
        <v>19</v>
      </c>
      <c r="B64" s="7" t="s">
        <v>107</v>
      </c>
      <c r="C64" s="7" t="s">
        <v>237</v>
      </c>
      <c r="D64" s="11">
        <v>42201</v>
      </c>
      <c r="E64" s="12">
        <v>295497</v>
      </c>
      <c r="F64" s="12">
        <f>Tsp_Jul_Aug!H112</f>
        <v>10575</v>
      </c>
      <c r="G64" s="13">
        <f t="shared" si="0"/>
        <v>3.5787165351932506</v>
      </c>
      <c r="H64" s="12">
        <f>Tsp_Jul_Aug!K112</f>
        <v>14</v>
      </c>
      <c r="I64" s="12">
        <f>Tsp_Jul_Aug!G112</f>
        <v>1991</v>
      </c>
      <c r="J64" s="12">
        <f>Tsp_Jul_Aug!J112</f>
        <v>1</v>
      </c>
      <c r="K64" s="12">
        <f>Tsp_Jul_Aug!U112</f>
        <v>3595050</v>
      </c>
      <c r="L64" s="12">
        <f>Tsp_Jul_Aug!V112</f>
        <v>0</v>
      </c>
      <c r="M64" s="12">
        <f>Tsp_Jul_Aug!W112</f>
        <v>0</v>
      </c>
      <c r="N64" s="12">
        <f>Tsp_Jul_Aug!X112</f>
        <v>2439000</v>
      </c>
      <c r="O64" s="12">
        <f>Tsp_Jul_Aug!Y112</f>
        <v>100000</v>
      </c>
      <c r="P64" s="12">
        <f t="shared" si="1"/>
        <v>6134050</v>
      </c>
      <c r="Q64" s="12"/>
    </row>
    <row r="65" spans="1:17" s="14" customFormat="1" ht="15" customHeight="1" x14ac:dyDescent="0.25">
      <c r="A65" s="7" t="s">
        <v>19</v>
      </c>
      <c r="B65" s="7" t="s">
        <v>108</v>
      </c>
      <c r="C65" s="7" t="s">
        <v>238</v>
      </c>
      <c r="D65" s="11">
        <v>42201</v>
      </c>
      <c r="E65" s="12">
        <v>103847</v>
      </c>
      <c r="F65" s="12">
        <f>Tsp_Jul_Aug!H113</f>
        <v>2525</v>
      </c>
      <c r="G65" s="13">
        <f t="shared" si="0"/>
        <v>2.4314616695715814</v>
      </c>
      <c r="H65" s="12">
        <f>Tsp_Jul_Aug!K113</f>
        <v>3</v>
      </c>
      <c r="I65" s="12">
        <f>Tsp_Jul_Aug!G113</f>
        <v>650</v>
      </c>
      <c r="J65" s="12">
        <f>Tsp_Jul_Aug!J113</f>
        <v>1</v>
      </c>
      <c r="K65" s="12">
        <f>Tsp_Jul_Aug!U113</f>
        <v>1278450</v>
      </c>
      <c r="L65" s="12">
        <f>Tsp_Jul_Aug!V113</f>
        <v>0</v>
      </c>
      <c r="M65" s="12">
        <f>Tsp_Jul_Aug!W113</f>
        <v>0</v>
      </c>
      <c r="N65" s="12">
        <f>Tsp_Jul_Aug!X113</f>
        <v>2032500</v>
      </c>
      <c r="O65" s="12">
        <f>Tsp_Jul_Aug!Y113</f>
        <v>100000</v>
      </c>
      <c r="P65" s="12">
        <f t="shared" si="1"/>
        <v>3410950</v>
      </c>
      <c r="Q65" s="12"/>
    </row>
    <row r="66" spans="1:17" s="14" customFormat="1" ht="15" customHeight="1" x14ac:dyDescent="0.25">
      <c r="A66" s="7" t="s">
        <v>19</v>
      </c>
      <c r="B66" s="7" t="s">
        <v>109</v>
      </c>
      <c r="C66" s="7" t="s">
        <v>239</v>
      </c>
      <c r="D66" s="11">
        <v>42202</v>
      </c>
      <c r="E66" s="12">
        <v>134253</v>
      </c>
      <c r="F66" s="12">
        <f>Tsp_Jul_Aug!H98</f>
        <v>37584</v>
      </c>
      <c r="G66" s="13">
        <f t="shared" si="0"/>
        <v>27.994905141784542</v>
      </c>
      <c r="H66" s="12">
        <f>Tsp_Jul_Aug!K98</f>
        <v>69</v>
      </c>
      <c r="I66" s="12">
        <f>Tsp_Jul_Aug!G98</f>
        <v>7562</v>
      </c>
      <c r="J66" s="12">
        <f>Tsp_Jul_Aug!J98</f>
        <v>2</v>
      </c>
      <c r="K66" s="12">
        <f>Tsp_Jul_Aug!U98</f>
        <v>0</v>
      </c>
      <c r="L66" s="12">
        <f>Tsp_Jul_Aug!V98</f>
        <v>0</v>
      </c>
      <c r="M66" s="12">
        <f>Tsp_Jul_Aug!W98</f>
        <v>0</v>
      </c>
      <c r="N66" s="12">
        <f>Tsp_Jul_Aug!X98</f>
        <v>0</v>
      </c>
      <c r="O66" s="12">
        <f>Tsp_Jul_Aug!Y98</f>
        <v>200000</v>
      </c>
      <c r="P66" s="12">
        <f t="shared" si="1"/>
        <v>200000</v>
      </c>
      <c r="Q66" s="7"/>
    </row>
    <row r="67" spans="1:17" s="14" customFormat="1" ht="15" customHeight="1" x14ac:dyDescent="0.25">
      <c r="A67" s="7" t="s">
        <v>19</v>
      </c>
      <c r="B67" s="7" t="s">
        <v>110</v>
      </c>
      <c r="C67" s="7" t="s">
        <v>240</v>
      </c>
      <c r="D67" s="11">
        <v>42203</v>
      </c>
      <c r="E67" s="12">
        <v>145064</v>
      </c>
      <c r="F67" s="12">
        <f>Tsp_Jul_Aug!H89</f>
        <v>15576</v>
      </c>
      <c r="G67" s="13">
        <f t="shared" si="0"/>
        <v>10.737329730325925</v>
      </c>
      <c r="H67" s="12">
        <f>Tsp_Jul_Aug!K89</f>
        <v>13</v>
      </c>
      <c r="I67" s="12">
        <f>Tsp_Jul_Aug!G89</f>
        <v>3390</v>
      </c>
      <c r="J67" s="12">
        <f>Tsp_Jul_Aug!J89</f>
        <v>4</v>
      </c>
      <c r="K67" s="12">
        <f>Tsp_Jul_Aug!U89</f>
        <v>13222200</v>
      </c>
      <c r="L67" s="12">
        <f>Tsp_Jul_Aug!V89</f>
        <v>0</v>
      </c>
      <c r="M67" s="12">
        <f>Tsp_Jul_Aug!W89</f>
        <v>550000</v>
      </c>
      <c r="N67" s="12">
        <f>Tsp_Jul_Aug!X89</f>
        <v>3494726</v>
      </c>
      <c r="O67" s="12">
        <f>Tsp_Jul_Aug!Y89</f>
        <v>400000</v>
      </c>
      <c r="P67" s="12">
        <f t="shared" si="1"/>
        <v>17666926</v>
      </c>
      <c r="Q67" s="7"/>
    </row>
    <row r="68" spans="1:17" s="14" customFormat="1" ht="15" customHeight="1" x14ac:dyDescent="0.25">
      <c r="A68" s="7" t="s">
        <v>19</v>
      </c>
      <c r="B68" s="7" t="s">
        <v>111</v>
      </c>
      <c r="C68" s="7" t="s">
        <v>241</v>
      </c>
      <c r="D68" s="11">
        <v>42203</v>
      </c>
      <c r="E68" s="12">
        <v>123666</v>
      </c>
      <c r="F68" s="12">
        <f>Tsp_Jul_Aug!H94</f>
        <v>11183</v>
      </c>
      <c r="G68" s="13">
        <f t="shared" si="0"/>
        <v>9.0429058916759661</v>
      </c>
      <c r="H68" s="12">
        <f>Tsp_Jul_Aug!K94</f>
        <v>0</v>
      </c>
      <c r="I68" s="12">
        <f>Tsp_Jul_Aug!G94</f>
        <v>2138</v>
      </c>
      <c r="J68" s="12">
        <f>Tsp_Jul_Aug!J94</f>
        <v>0</v>
      </c>
      <c r="K68" s="12">
        <f>Tsp_Jul_Aug!U94</f>
        <v>189450</v>
      </c>
      <c r="L68" s="12">
        <f>Tsp_Jul_Aug!V94</f>
        <v>0</v>
      </c>
      <c r="M68" s="12">
        <f>Tsp_Jul_Aug!W94</f>
        <v>0</v>
      </c>
      <c r="N68" s="12">
        <f>Tsp_Jul_Aug!X94</f>
        <v>495930</v>
      </c>
      <c r="O68" s="12">
        <f>Tsp_Jul_Aug!Y94</f>
        <v>0</v>
      </c>
      <c r="P68" s="12">
        <f t="shared" si="1"/>
        <v>685380</v>
      </c>
      <c r="Q68" s="7"/>
    </row>
    <row r="69" spans="1:17" s="14" customFormat="1" ht="15" customHeight="1" x14ac:dyDescent="0.25">
      <c r="A69" s="7" t="s">
        <v>19</v>
      </c>
      <c r="B69" s="7" t="s">
        <v>112</v>
      </c>
      <c r="C69" s="7" t="s">
        <v>242</v>
      </c>
      <c r="D69" s="11">
        <v>42204</v>
      </c>
      <c r="E69" s="12">
        <v>119939</v>
      </c>
      <c r="F69" s="12">
        <f>Tsp_Jul_Aug!H87</f>
        <v>218</v>
      </c>
      <c r="G69" s="13">
        <f t="shared" ref="G69:G132" si="2">F69/E69*100</f>
        <v>0.1817590608559351</v>
      </c>
      <c r="H69" s="12">
        <f>Tsp_Jul_Aug!K87</f>
        <v>12</v>
      </c>
      <c r="I69" s="12">
        <f>Tsp_Jul_Aug!G87</f>
        <v>40</v>
      </c>
      <c r="J69" s="12">
        <f>Tsp_Jul_Aug!J87</f>
        <v>0</v>
      </c>
      <c r="K69" s="12">
        <f>Tsp_Jul_Aug!U87</f>
        <v>173250</v>
      </c>
      <c r="L69" s="12">
        <f>Tsp_Jul_Aug!V87</f>
        <v>0</v>
      </c>
      <c r="M69" s="12">
        <f>Tsp_Jul_Aug!W87</f>
        <v>600000</v>
      </c>
      <c r="N69" s="12">
        <f>Tsp_Jul_Aug!X87</f>
        <v>492432</v>
      </c>
      <c r="O69" s="12">
        <f>Tsp_Jul_Aug!Y87</f>
        <v>0</v>
      </c>
      <c r="P69" s="12">
        <f t="shared" si="1"/>
        <v>1265682</v>
      </c>
      <c r="Q69" s="7"/>
    </row>
    <row r="70" spans="1:17" s="14" customFormat="1" ht="15" customHeight="1" x14ac:dyDescent="0.25">
      <c r="A70" s="7" t="s">
        <v>19</v>
      </c>
      <c r="B70" s="7" t="s">
        <v>113</v>
      </c>
      <c r="C70" s="7" t="s">
        <v>243</v>
      </c>
      <c r="D70" s="11">
        <v>42204</v>
      </c>
      <c r="E70" s="12">
        <v>118056</v>
      </c>
      <c r="F70" s="12">
        <f>Tsp_Jul_Aug!H109</f>
        <v>4151</v>
      </c>
      <c r="G70" s="13">
        <f t="shared" si="2"/>
        <v>3.5161279392830522</v>
      </c>
      <c r="H70" s="12">
        <f>Tsp_Jul_Aug!K109</f>
        <v>32</v>
      </c>
      <c r="I70" s="12">
        <f>Tsp_Jul_Aug!G109</f>
        <v>955</v>
      </c>
      <c r="J70" s="12">
        <f>Tsp_Jul_Aug!J109</f>
        <v>0</v>
      </c>
      <c r="K70" s="12">
        <f>Tsp_Jul_Aug!U109</f>
        <v>0</v>
      </c>
      <c r="L70" s="12">
        <f>Tsp_Jul_Aug!V109</f>
        <v>0</v>
      </c>
      <c r="M70" s="12">
        <f>Tsp_Jul_Aug!W109</f>
        <v>0</v>
      </c>
      <c r="N70" s="12">
        <f>Tsp_Jul_Aug!X109</f>
        <v>162600</v>
      </c>
      <c r="O70" s="12">
        <f>Tsp_Jul_Aug!Y109</f>
        <v>0</v>
      </c>
      <c r="P70" s="12">
        <f t="shared" si="1"/>
        <v>162600</v>
      </c>
      <c r="Q70" s="7"/>
    </row>
    <row r="71" spans="1:17" s="14" customFormat="1" ht="15" customHeight="1" x14ac:dyDescent="0.25">
      <c r="A71" s="7" t="s">
        <v>19</v>
      </c>
      <c r="B71" s="7" t="s">
        <v>114</v>
      </c>
      <c r="C71" s="7" t="s">
        <v>244</v>
      </c>
      <c r="D71" s="11">
        <v>42204</v>
      </c>
      <c r="E71" s="12">
        <v>371963</v>
      </c>
      <c r="F71" s="12">
        <f>Tsp_Jul_Aug!H92</f>
        <v>39321</v>
      </c>
      <c r="G71" s="13">
        <f t="shared" si="2"/>
        <v>10.571212728147691</v>
      </c>
      <c r="H71" s="12">
        <f>Tsp_Jul_Aug!K92</f>
        <v>9</v>
      </c>
      <c r="I71" s="12">
        <f>Tsp_Jul_Aug!G92</f>
        <v>3925</v>
      </c>
      <c r="J71" s="12">
        <f>Tsp_Jul_Aug!J92</f>
        <v>0</v>
      </c>
      <c r="K71" s="12">
        <f>Tsp_Jul_Aug!U92</f>
        <v>0</v>
      </c>
      <c r="L71" s="12">
        <f>Tsp_Jul_Aug!V92</f>
        <v>0</v>
      </c>
      <c r="M71" s="12">
        <f>Tsp_Jul_Aug!W92</f>
        <v>0</v>
      </c>
      <c r="N71" s="12">
        <f>Tsp_Jul_Aug!X92</f>
        <v>0</v>
      </c>
      <c r="O71" s="12">
        <f>Tsp_Jul_Aug!Y92</f>
        <v>100000</v>
      </c>
      <c r="P71" s="12">
        <f t="shared" si="1"/>
        <v>100000</v>
      </c>
      <c r="Q71" s="7"/>
    </row>
    <row r="72" spans="1:17" s="14" customFormat="1" ht="15" customHeight="1" x14ac:dyDescent="0.25">
      <c r="A72" s="7" t="s">
        <v>19</v>
      </c>
      <c r="B72" s="7" t="s">
        <v>115</v>
      </c>
      <c r="C72" s="7" t="s">
        <v>245</v>
      </c>
      <c r="D72" s="11">
        <v>42204</v>
      </c>
      <c r="E72" s="12">
        <v>145924</v>
      </c>
      <c r="F72" s="12">
        <f>Tsp_Jul_Aug!H108</f>
        <v>4157</v>
      </c>
      <c r="G72" s="13">
        <f t="shared" si="2"/>
        <v>2.8487431813820892</v>
      </c>
      <c r="H72" s="12">
        <f>Tsp_Jul_Aug!K108</f>
        <v>8</v>
      </c>
      <c r="I72" s="12">
        <f>Tsp_Jul_Aug!G108</f>
        <v>848</v>
      </c>
      <c r="J72" s="12">
        <f>Tsp_Jul_Aug!J108</f>
        <v>0</v>
      </c>
      <c r="K72" s="12">
        <f>Tsp_Jul_Aug!U108</f>
        <v>0</v>
      </c>
      <c r="L72" s="12">
        <f>Tsp_Jul_Aug!V108</f>
        <v>0</v>
      </c>
      <c r="M72" s="12">
        <f>Tsp_Jul_Aug!W108</f>
        <v>0</v>
      </c>
      <c r="N72" s="12">
        <f>Tsp_Jul_Aug!X108</f>
        <v>0</v>
      </c>
      <c r="O72" s="12">
        <f>Tsp_Jul_Aug!Y108</f>
        <v>0</v>
      </c>
      <c r="P72" s="12">
        <f t="shared" ref="P72:P138" si="3">SUM(K72:O72)</f>
        <v>0</v>
      </c>
      <c r="Q72" s="7"/>
    </row>
    <row r="73" spans="1:17" s="14" customFormat="1" ht="15" customHeight="1" x14ac:dyDescent="0.25">
      <c r="A73" s="7" t="s">
        <v>19</v>
      </c>
      <c r="B73" s="7" t="s">
        <v>116</v>
      </c>
      <c r="C73" s="7" t="s">
        <v>246</v>
      </c>
      <c r="D73" s="11">
        <v>42204</v>
      </c>
      <c r="E73" s="12">
        <v>155626</v>
      </c>
      <c r="F73" s="12">
        <f>Tsp_Jul_Aug!H95</f>
        <v>2990</v>
      </c>
      <c r="G73" s="13">
        <f t="shared" si="2"/>
        <v>1.9212727950342487</v>
      </c>
      <c r="H73" s="12">
        <f>Tsp_Jul_Aug!K95</f>
        <v>2</v>
      </c>
      <c r="I73" s="12">
        <f>Tsp_Jul_Aug!G95</f>
        <v>619</v>
      </c>
      <c r="J73" s="12">
        <f>Tsp_Jul_Aug!J95</f>
        <v>0</v>
      </c>
      <c r="K73" s="12">
        <f>Tsp_Jul_Aug!U95</f>
        <v>8100</v>
      </c>
      <c r="L73" s="12">
        <f>Tsp_Jul_Aug!V95</f>
        <v>0</v>
      </c>
      <c r="M73" s="12">
        <f>Tsp_Jul_Aug!W95</f>
        <v>100000</v>
      </c>
      <c r="N73" s="12">
        <f>Tsp_Jul_Aug!X95</f>
        <v>44132</v>
      </c>
      <c r="O73" s="12">
        <f>Tsp_Jul_Aug!Y95</f>
        <v>0</v>
      </c>
      <c r="P73" s="12">
        <f t="shared" si="3"/>
        <v>152232</v>
      </c>
      <c r="Q73" s="7"/>
    </row>
    <row r="74" spans="1:17" s="14" customFormat="1" ht="15" customHeight="1" x14ac:dyDescent="0.25">
      <c r="A74" s="7" t="s">
        <v>19</v>
      </c>
      <c r="B74" s="7" t="s">
        <v>117</v>
      </c>
      <c r="C74" s="7" t="s">
        <v>247</v>
      </c>
      <c r="D74" s="11">
        <v>42204</v>
      </c>
      <c r="E74" s="12">
        <v>196143</v>
      </c>
      <c r="F74" s="12">
        <f>Tsp_Jul_Aug!H107</f>
        <v>12902</v>
      </c>
      <c r="G74" s="13">
        <f t="shared" si="2"/>
        <v>6.5778539127065452</v>
      </c>
      <c r="H74" s="12">
        <f>Tsp_Jul_Aug!K107</f>
        <v>4</v>
      </c>
      <c r="I74" s="12">
        <f>Tsp_Jul_Aug!G107</f>
        <v>3133</v>
      </c>
      <c r="J74" s="12">
        <f>Tsp_Jul_Aug!J107</f>
        <v>0</v>
      </c>
      <c r="K74" s="12">
        <f>Tsp_Jul_Aug!U107</f>
        <v>0</v>
      </c>
      <c r="L74" s="12">
        <f>Tsp_Jul_Aug!V107</f>
        <v>0</v>
      </c>
      <c r="M74" s="12">
        <f>Tsp_Jul_Aug!W107</f>
        <v>0</v>
      </c>
      <c r="N74" s="12">
        <f>Tsp_Jul_Aug!X107</f>
        <v>0</v>
      </c>
      <c r="O74" s="12">
        <f>Tsp_Jul_Aug!Y107</f>
        <v>0</v>
      </c>
      <c r="P74" s="12">
        <f t="shared" si="3"/>
        <v>0</v>
      </c>
      <c r="Q74" s="7"/>
    </row>
    <row r="75" spans="1:17" s="14" customFormat="1" ht="15" customHeight="1" x14ac:dyDescent="0.25">
      <c r="A75" s="7" t="s">
        <v>19</v>
      </c>
      <c r="B75" s="7" t="s">
        <v>118</v>
      </c>
      <c r="C75" s="7" t="s">
        <v>248</v>
      </c>
      <c r="D75" s="11">
        <v>42213</v>
      </c>
      <c r="E75" s="12">
        <v>56386</v>
      </c>
      <c r="F75" s="12">
        <f>Tsp_Jul_Aug!H100</f>
        <v>17850</v>
      </c>
      <c r="G75" s="13">
        <f t="shared" si="2"/>
        <v>31.656794239704894</v>
      </c>
      <c r="H75" s="12">
        <f>Tsp_Jul_Aug!K100</f>
        <v>192</v>
      </c>
      <c r="I75" s="12">
        <f>Tsp_Jul_Aug!G100</f>
        <v>3712</v>
      </c>
      <c r="J75" s="12">
        <f>Tsp_Jul_Aug!J100</f>
        <v>3</v>
      </c>
      <c r="K75" s="12">
        <f>Tsp_Jul_Aug!U100</f>
        <v>1645650</v>
      </c>
      <c r="L75" s="12">
        <f>Tsp_Jul_Aug!V100</f>
        <v>0</v>
      </c>
      <c r="M75" s="12">
        <f>Tsp_Jul_Aug!W100</f>
        <v>0</v>
      </c>
      <c r="N75" s="12">
        <f>Tsp_Jul_Aug!X100</f>
        <v>0</v>
      </c>
      <c r="O75" s="12">
        <f>Tsp_Jul_Aug!Y100</f>
        <v>300000</v>
      </c>
      <c r="P75" s="12">
        <f t="shared" si="3"/>
        <v>1945650</v>
      </c>
      <c r="Q75" s="7"/>
    </row>
    <row r="76" spans="1:17" s="14" customFormat="1" ht="15" customHeight="1" x14ac:dyDescent="0.25">
      <c r="A76" s="7" t="s">
        <v>19</v>
      </c>
      <c r="B76" s="7" t="s">
        <v>119</v>
      </c>
      <c r="C76" s="7" t="s">
        <v>249</v>
      </c>
      <c r="D76" s="11">
        <v>42215</v>
      </c>
      <c r="E76" s="12">
        <v>347363</v>
      </c>
      <c r="F76" s="12">
        <f>Tsp_Jul_Aug!H99</f>
        <v>85124</v>
      </c>
      <c r="G76" s="13">
        <f t="shared" si="2"/>
        <v>24.505776378025292</v>
      </c>
      <c r="H76" s="12">
        <f>Tsp_Jul_Aug!K99</f>
        <v>1215</v>
      </c>
      <c r="I76" s="12">
        <f>Tsp_Jul_Aug!G99</f>
        <v>19106</v>
      </c>
      <c r="J76" s="12">
        <f>Tsp_Jul_Aug!J99</f>
        <v>6</v>
      </c>
      <c r="K76" s="12">
        <f>Tsp_Jul_Aug!U99</f>
        <v>19631250</v>
      </c>
      <c r="L76" s="12">
        <f>Tsp_Jul_Aug!V99</f>
        <v>0</v>
      </c>
      <c r="M76" s="12">
        <f>Tsp_Jul_Aug!W99</f>
        <v>14400000</v>
      </c>
      <c r="N76" s="12">
        <f>Tsp_Jul_Aug!X99</f>
        <v>41534400</v>
      </c>
      <c r="O76" s="12">
        <f>Tsp_Jul_Aug!Y99</f>
        <v>400000</v>
      </c>
      <c r="P76" s="12">
        <f t="shared" si="3"/>
        <v>75965650</v>
      </c>
      <c r="Q76" s="7"/>
    </row>
    <row r="77" spans="1:17" s="14" customFormat="1" ht="15" customHeight="1" x14ac:dyDescent="0.25">
      <c r="A77" s="7" t="s">
        <v>19</v>
      </c>
      <c r="B77" s="7" t="s">
        <v>120</v>
      </c>
      <c r="C77" s="7" t="s">
        <v>250</v>
      </c>
      <c r="D77" s="11">
        <v>42216</v>
      </c>
      <c r="E77" s="12">
        <v>51324</v>
      </c>
      <c r="F77" s="12">
        <f>Tsp_Jul_Aug!H103</f>
        <v>950</v>
      </c>
      <c r="G77" s="13">
        <f t="shared" si="2"/>
        <v>1.8509858935390848</v>
      </c>
      <c r="H77" s="12">
        <f>Tsp_Jul_Aug!K103</f>
        <v>2</v>
      </c>
      <c r="I77" s="12">
        <f>Tsp_Jul_Aug!G103</f>
        <v>198</v>
      </c>
      <c r="J77" s="12">
        <f>Tsp_Jul_Aug!J103</f>
        <v>3</v>
      </c>
      <c r="K77" s="12">
        <f>Tsp_Jul_Aug!U103</f>
        <v>0</v>
      </c>
      <c r="L77" s="12">
        <f>Tsp_Jul_Aug!V103</f>
        <v>0</v>
      </c>
      <c r="M77" s="12">
        <f>Tsp_Jul_Aug!W103</f>
        <v>0</v>
      </c>
      <c r="N77" s="12">
        <f>Tsp_Jul_Aug!X103</f>
        <v>0</v>
      </c>
      <c r="O77" s="12">
        <f>Tsp_Jul_Aug!Y103</f>
        <v>0</v>
      </c>
      <c r="P77" s="12">
        <f t="shared" si="3"/>
        <v>0</v>
      </c>
      <c r="Q77" s="7"/>
    </row>
    <row r="78" spans="1:17" s="14" customFormat="1" ht="15" customHeight="1" x14ac:dyDescent="0.25">
      <c r="A78" s="7" t="s">
        <v>19</v>
      </c>
      <c r="B78" s="7" t="s">
        <v>121</v>
      </c>
      <c r="C78" s="7" t="s">
        <v>251</v>
      </c>
      <c r="D78" s="11">
        <v>42220</v>
      </c>
      <c r="E78" s="12">
        <v>121770</v>
      </c>
      <c r="F78" s="12">
        <f>Tsp_Jul_Aug!H97</f>
        <v>35183</v>
      </c>
      <c r="G78" s="13">
        <f t="shared" si="2"/>
        <v>28.892994990555966</v>
      </c>
      <c r="H78" s="12">
        <f>Tsp_Jul_Aug!K97</f>
        <v>4</v>
      </c>
      <c r="I78" s="12">
        <f>Tsp_Jul_Aug!G97</f>
        <v>6963</v>
      </c>
      <c r="J78" s="12">
        <f>Tsp_Jul_Aug!J97</f>
        <v>0</v>
      </c>
      <c r="K78" s="12">
        <f>Tsp_Jul_Aug!U97</f>
        <v>0</v>
      </c>
      <c r="L78" s="12">
        <f>Tsp_Jul_Aug!V97</f>
        <v>0</v>
      </c>
      <c r="M78" s="12">
        <f>Tsp_Jul_Aug!W97</f>
        <v>0</v>
      </c>
      <c r="N78" s="12">
        <f>Tsp_Jul_Aug!X97</f>
        <v>0</v>
      </c>
      <c r="O78" s="12">
        <f>Tsp_Jul_Aug!Y97</f>
        <v>0</v>
      </c>
      <c r="P78" s="12">
        <f t="shared" si="3"/>
        <v>0</v>
      </c>
      <c r="Q78" s="7"/>
    </row>
    <row r="79" spans="1:17" s="14" customFormat="1" ht="15" customHeight="1" x14ac:dyDescent="0.25">
      <c r="A79" s="7" t="s">
        <v>19</v>
      </c>
      <c r="B79" s="7" t="s">
        <v>122</v>
      </c>
      <c r="C79" s="7" t="s">
        <v>252</v>
      </c>
      <c r="D79" s="11">
        <v>42217</v>
      </c>
      <c r="E79" s="12">
        <v>106440</v>
      </c>
      <c r="F79" s="12">
        <f>Tsp_Jul_Aug!H84</f>
        <v>28008</v>
      </c>
      <c r="G79" s="13">
        <f t="shared" si="2"/>
        <v>26.313416009019164</v>
      </c>
      <c r="H79" s="12">
        <f>Tsp_Jul_Aug!K84</f>
        <v>10</v>
      </c>
      <c r="I79" s="12">
        <f>Tsp_Jul_Aug!G84</f>
        <v>6242</v>
      </c>
      <c r="J79" s="12">
        <f>Tsp_Jul_Aug!J84</f>
        <v>1</v>
      </c>
      <c r="K79" s="12">
        <f>Tsp_Jul_Aug!U84</f>
        <v>4718700</v>
      </c>
      <c r="L79" s="12">
        <f>Tsp_Jul_Aug!V84</f>
        <v>0</v>
      </c>
      <c r="M79" s="12">
        <f>Tsp_Jul_Aug!W84</f>
        <v>0</v>
      </c>
      <c r="N79" s="12">
        <f>Tsp_Jul_Aug!X84</f>
        <v>4065000</v>
      </c>
      <c r="O79" s="12">
        <f>Tsp_Jul_Aug!Y84</f>
        <v>0</v>
      </c>
      <c r="P79" s="12">
        <f t="shared" si="3"/>
        <v>8783700</v>
      </c>
      <c r="Q79" s="7"/>
    </row>
    <row r="80" spans="1:17" s="14" customFormat="1" ht="15" customHeight="1" x14ac:dyDescent="0.25">
      <c r="A80" s="7" t="s">
        <v>19</v>
      </c>
      <c r="B80" s="7" t="s">
        <v>123</v>
      </c>
      <c r="C80" s="7" t="s">
        <v>253</v>
      </c>
      <c r="D80" s="11">
        <v>42220</v>
      </c>
      <c r="E80" s="12">
        <v>141139</v>
      </c>
      <c r="F80" s="12">
        <f>Tsp_Jul_Aug!H96</f>
        <v>7464</v>
      </c>
      <c r="G80" s="13">
        <f t="shared" si="2"/>
        <v>5.2884036304635851</v>
      </c>
      <c r="H80" s="12">
        <f>Tsp_Jul_Aug!K96</f>
        <v>0</v>
      </c>
      <c r="I80" s="12">
        <f>Tsp_Jul_Aug!G96</f>
        <v>1531</v>
      </c>
      <c r="J80" s="12">
        <f>Tsp_Jul_Aug!J96</f>
        <v>1</v>
      </c>
      <c r="K80" s="12">
        <f>Tsp_Jul_Aug!U96</f>
        <v>0</v>
      </c>
      <c r="L80" s="12">
        <f>Tsp_Jul_Aug!V96</f>
        <v>0</v>
      </c>
      <c r="M80" s="12">
        <f>Tsp_Jul_Aug!W96</f>
        <v>0</v>
      </c>
      <c r="N80" s="12">
        <f>Tsp_Jul_Aug!X96</f>
        <v>0</v>
      </c>
      <c r="O80" s="12">
        <f>Tsp_Jul_Aug!Y96</f>
        <v>0</v>
      </c>
      <c r="P80" s="12">
        <f t="shared" si="3"/>
        <v>0</v>
      </c>
      <c r="Q80" s="7"/>
    </row>
    <row r="81" spans="1:17" s="14" customFormat="1" ht="15" customHeight="1" x14ac:dyDescent="0.25">
      <c r="A81" s="7" t="s">
        <v>19</v>
      </c>
      <c r="B81" s="7" t="s">
        <v>124</v>
      </c>
      <c r="C81" s="7" t="s">
        <v>254</v>
      </c>
      <c r="D81" s="11">
        <v>42217</v>
      </c>
      <c r="E81" s="12">
        <v>114827</v>
      </c>
      <c r="F81" s="12">
        <f>Tsp_Jul_Aug!H102</f>
        <v>6194</v>
      </c>
      <c r="G81" s="13">
        <f t="shared" si="2"/>
        <v>5.3942017121408723</v>
      </c>
      <c r="H81" s="12">
        <f>Tsp_Jul_Aug!K102</f>
        <v>385</v>
      </c>
      <c r="I81" s="12">
        <f>Tsp_Jul_Aug!G102</f>
        <v>1172</v>
      </c>
      <c r="J81" s="12">
        <f>Tsp_Jul_Aug!J102</f>
        <v>0</v>
      </c>
      <c r="K81" s="12">
        <f>Tsp_Jul_Aug!U102</f>
        <v>7170300</v>
      </c>
      <c r="L81" s="12">
        <f>Tsp_Jul_Aug!V102</f>
        <v>0</v>
      </c>
      <c r="M81" s="12">
        <f>Tsp_Jul_Aug!W102</f>
        <v>3600000</v>
      </c>
      <c r="N81" s="12">
        <f>Tsp_Jul_Aug!X102</f>
        <v>0</v>
      </c>
      <c r="O81" s="12">
        <f>Tsp_Jul_Aug!Y102</f>
        <v>0</v>
      </c>
      <c r="P81" s="12">
        <f t="shared" si="3"/>
        <v>10770300</v>
      </c>
      <c r="Q81" s="7"/>
    </row>
    <row r="82" spans="1:17" s="14" customFormat="1" ht="15" customHeight="1" x14ac:dyDescent="0.25">
      <c r="A82" s="7" t="s">
        <v>19</v>
      </c>
      <c r="B82" s="7" t="s">
        <v>125</v>
      </c>
      <c r="C82" s="7" t="s">
        <v>255</v>
      </c>
      <c r="D82" s="11">
        <v>42220</v>
      </c>
      <c r="E82" s="12">
        <v>105837</v>
      </c>
      <c r="F82" s="12">
        <f>Tsp_Jul_Aug!H93</f>
        <v>10095</v>
      </c>
      <c r="G82" s="13">
        <f t="shared" si="2"/>
        <v>9.5382522180333904</v>
      </c>
      <c r="H82" s="12">
        <f>Tsp_Jul_Aug!K93</f>
        <v>0</v>
      </c>
      <c r="I82" s="12">
        <f>Tsp_Jul_Aug!G93</f>
        <v>1597</v>
      </c>
      <c r="J82" s="12">
        <f>Tsp_Jul_Aug!J93</f>
        <v>0</v>
      </c>
      <c r="K82" s="12">
        <f>Tsp_Jul_Aug!U93</f>
        <v>0</v>
      </c>
      <c r="L82" s="12">
        <f>Tsp_Jul_Aug!V93</f>
        <v>0</v>
      </c>
      <c r="M82" s="12">
        <f>Tsp_Jul_Aug!W93</f>
        <v>0</v>
      </c>
      <c r="N82" s="12">
        <f>Tsp_Jul_Aug!X93</f>
        <v>0</v>
      </c>
      <c r="O82" s="12">
        <f>Tsp_Jul_Aug!Y93</f>
        <v>0</v>
      </c>
      <c r="P82" s="12">
        <f t="shared" si="3"/>
        <v>0</v>
      </c>
      <c r="Q82" s="7"/>
    </row>
    <row r="83" spans="1:17" s="14" customFormat="1" ht="15" customHeight="1" x14ac:dyDescent="0.25">
      <c r="A83" s="7" t="s">
        <v>19</v>
      </c>
      <c r="B83" s="7" t="s">
        <v>177</v>
      </c>
      <c r="C83" s="7" t="s">
        <v>178</v>
      </c>
      <c r="D83" s="11">
        <v>42220</v>
      </c>
      <c r="E83" s="12">
        <v>106821</v>
      </c>
      <c r="F83" s="12">
        <f>Tsp_Jul_Aug!H83</f>
        <v>6335</v>
      </c>
      <c r="G83" s="13">
        <f t="shared" si="2"/>
        <v>5.9304818340962919</v>
      </c>
      <c r="H83" s="12">
        <f>Tsp_Jul_Aug!K83</f>
        <v>0</v>
      </c>
      <c r="I83" s="12">
        <f>Tsp_Jul_Aug!G83</f>
        <v>1444</v>
      </c>
      <c r="J83" s="12">
        <f>Tsp_Jul_Aug!J83</f>
        <v>0</v>
      </c>
      <c r="K83" s="12">
        <f>Tsp_Jul_Aug!U83</f>
        <v>0</v>
      </c>
      <c r="L83" s="12">
        <f>Tsp_Jul_Aug!V83</f>
        <v>0</v>
      </c>
      <c r="M83" s="12">
        <f>Tsp_Jul_Aug!W83</f>
        <v>0</v>
      </c>
      <c r="N83" s="12">
        <f>Tsp_Jul_Aug!X83</f>
        <v>0</v>
      </c>
      <c r="O83" s="12">
        <f>Tsp_Jul_Aug!Y83</f>
        <v>0</v>
      </c>
      <c r="P83" s="12">
        <f t="shared" si="3"/>
        <v>0</v>
      </c>
      <c r="Q83" s="7"/>
    </row>
    <row r="84" spans="1:17" s="14" customFormat="1" ht="15" customHeight="1" x14ac:dyDescent="0.25">
      <c r="A84" s="7" t="s">
        <v>19</v>
      </c>
      <c r="B84" s="7" t="s">
        <v>19</v>
      </c>
      <c r="C84" s="7" t="s">
        <v>179</v>
      </c>
      <c r="D84" s="11">
        <v>42220</v>
      </c>
      <c r="E84" s="12">
        <v>307138</v>
      </c>
      <c r="F84" s="12">
        <f>Tsp_Jul_Aug!H82</f>
        <v>19920</v>
      </c>
      <c r="G84" s="13">
        <f t="shared" si="2"/>
        <v>6.4856839596533158</v>
      </c>
      <c r="H84" s="12">
        <f>Tsp_Jul_Aug!K82</f>
        <v>0</v>
      </c>
      <c r="I84" s="12">
        <f>Tsp_Jul_Aug!G82</f>
        <v>5869</v>
      </c>
      <c r="J84" s="12">
        <f>Tsp_Jul_Aug!J82</f>
        <v>0</v>
      </c>
      <c r="K84" s="12">
        <f>Tsp_Jul_Aug!U82</f>
        <v>0</v>
      </c>
      <c r="L84" s="12">
        <f>Tsp_Jul_Aug!V82</f>
        <v>0</v>
      </c>
      <c r="M84" s="12">
        <f>Tsp_Jul_Aug!W82</f>
        <v>0</v>
      </c>
      <c r="N84" s="12">
        <f>Tsp_Jul_Aug!X82</f>
        <v>0</v>
      </c>
      <c r="O84" s="12">
        <f>Tsp_Jul_Aug!Y82</f>
        <v>0</v>
      </c>
      <c r="P84" s="12">
        <f t="shared" si="3"/>
        <v>0</v>
      </c>
      <c r="Q84" s="7"/>
    </row>
    <row r="85" spans="1:17" s="14" customFormat="1" ht="15" customHeight="1" x14ac:dyDescent="0.25">
      <c r="A85" s="7" t="s">
        <v>19</v>
      </c>
      <c r="B85" s="7" t="s">
        <v>180</v>
      </c>
      <c r="C85" s="7" t="s">
        <v>181</v>
      </c>
      <c r="D85" s="11">
        <v>42220</v>
      </c>
      <c r="E85" s="12">
        <v>73809</v>
      </c>
      <c r="F85" s="12">
        <f>Tsp_Jul_Aug!H90</f>
        <v>2129</v>
      </c>
      <c r="G85" s="13">
        <f t="shared" si="2"/>
        <v>2.8844720833502686</v>
      </c>
      <c r="H85" s="12">
        <f>Tsp_Jul_Aug!K90</f>
        <v>0</v>
      </c>
      <c r="I85" s="12">
        <f>Tsp_Jul_Aug!G90</f>
        <v>435</v>
      </c>
      <c r="J85" s="12">
        <f>Tsp_Jul_Aug!J90</f>
        <v>1</v>
      </c>
      <c r="K85" s="12">
        <f>Tsp_Jul_Aug!U90</f>
        <v>0</v>
      </c>
      <c r="L85" s="12">
        <f>Tsp_Jul_Aug!V90</f>
        <v>0</v>
      </c>
      <c r="M85" s="12">
        <f>Tsp_Jul_Aug!W90</f>
        <v>0</v>
      </c>
      <c r="N85" s="12">
        <f>Tsp_Jul_Aug!X90</f>
        <v>0</v>
      </c>
      <c r="O85" s="12">
        <f>Tsp_Jul_Aug!Y90</f>
        <v>0</v>
      </c>
      <c r="P85" s="12">
        <f t="shared" si="3"/>
        <v>0</v>
      </c>
      <c r="Q85" s="7"/>
    </row>
    <row r="86" spans="1:17" x14ac:dyDescent="0.25">
      <c r="A86" s="3" t="s">
        <v>19</v>
      </c>
      <c r="B86" s="3" t="s">
        <v>505</v>
      </c>
      <c r="C86" s="7" t="str">
        <f>VLOOKUP(B86,'Sheet2 (2)'!$C$1:$D$349,2,FALSE)</f>
        <v>MMR005010</v>
      </c>
      <c r="D86" s="15">
        <v>42220</v>
      </c>
      <c r="E86" s="3">
        <v>140699</v>
      </c>
      <c r="F86" s="12">
        <f>Tsp_Jul_Aug!H110</f>
        <v>1484</v>
      </c>
      <c r="G86" s="13">
        <f t="shared" si="2"/>
        <v>1.0547338644908635</v>
      </c>
      <c r="H86" s="12">
        <f>Tsp_Jul_Aug!K110</f>
        <v>26</v>
      </c>
      <c r="I86" s="12">
        <f>Tsp_Jul_Aug!G110</f>
        <v>314</v>
      </c>
      <c r="J86" s="12">
        <f>Tsp_Jul_Aug!J110</f>
        <v>0</v>
      </c>
      <c r="K86" s="12">
        <f>Tsp_Jul_Aug!U110</f>
        <v>0</v>
      </c>
      <c r="L86" s="12">
        <f>Tsp_Jul_Aug!V110</f>
        <v>0</v>
      </c>
      <c r="M86" s="12">
        <f>Tsp_Jul_Aug!W110</f>
        <v>0</v>
      </c>
      <c r="N86" s="12">
        <f>Tsp_Jul_Aug!X110</f>
        <v>0</v>
      </c>
      <c r="O86" s="12">
        <f>Tsp_Jul_Aug!Y110</f>
        <v>0</v>
      </c>
      <c r="P86" s="12">
        <f t="shared" si="3"/>
        <v>0</v>
      </c>
      <c r="Q86" s="3"/>
    </row>
    <row r="87" spans="1:17" x14ac:dyDescent="0.25">
      <c r="A87" s="3" t="s">
        <v>19</v>
      </c>
      <c r="B87" s="3" t="s">
        <v>487</v>
      </c>
      <c r="C87" s="7" t="str">
        <f>VLOOKUP(B87,'Sheet2 (2)'!$C$1:$D$349,2,FALSE)</f>
        <v>MMR005034</v>
      </c>
      <c r="D87" s="15">
        <v>42220</v>
      </c>
      <c r="E87" s="3">
        <v>258810</v>
      </c>
      <c r="F87" s="12">
        <f>Tsp_Jul_Aug!H105</f>
        <v>350</v>
      </c>
      <c r="G87" s="13">
        <f t="shared" si="2"/>
        <v>0.1352343417951393</v>
      </c>
      <c r="H87" s="12">
        <f>Tsp_Jul_Aug!K105</f>
        <v>0</v>
      </c>
      <c r="I87" s="12">
        <f>Tsp_Jul_Aug!G105</f>
        <v>70</v>
      </c>
      <c r="J87" s="12">
        <f>Tsp_Jul_Aug!J105</f>
        <v>0</v>
      </c>
      <c r="K87" s="12">
        <f>Tsp_Jul_Aug!U105</f>
        <v>0</v>
      </c>
      <c r="L87" s="12">
        <f>Tsp_Jul_Aug!V105</f>
        <v>0</v>
      </c>
      <c r="M87" s="12">
        <f>Tsp_Jul_Aug!W105</f>
        <v>0</v>
      </c>
      <c r="N87" s="12">
        <f>Tsp_Jul_Aug!X105</f>
        <v>0</v>
      </c>
      <c r="O87" s="12">
        <f>Tsp_Jul_Aug!Y105</f>
        <v>0</v>
      </c>
      <c r="P87" s="12">
        <f t="shared" si="3"/>
        <v>0</v>
      </c>
      <c r="Q87" s="3"/>
    </row>
    <row r="88" spans="1:17" s="14" customFormat="1" ht="15" customHeight="1" x14ac:dyDescent="0.25">
      <c r="A88" s="7" t="s">
        <v>33</v>
      </c>
      <c r="B88" s="7" t="s">
        <v>126</v>
      </c>
      <c r="C88" s="7" t="s">
        <v>256</v>
      </c>
      <c r="D88" s="11">
        <v>42203</v>
      </c>
      <c r="E88" s="12">
        <v>132264</v>
      </c>
      <c r="F88" s="12">
        <f>Tsp_Jul_Aug!H115</f>
        <v>4885</v>
      </c>
      <c r="G88" s="13">
        <f t="shared" si="2"/>
        <v>3.6933708340893969</v>
      </c>
      <c r="H88" s="12">
        <f>Tsp_Jul_Aug!K115</f>
        <v>3</v>
      </c>
      <c r="I88" s="12">
        <f>Tsp_Jul_Aug!G115</f>
        <v>914</v>
      </c>
      <c r="J88" s="12">
        <f>Tsp_Jul_Aug!J115</f>
        <v>1</v>
      </c>
      <c r="K88" s="12">
        <f>Tsp_Jul_Aug!U115</f>
        <v>12703250</v>
      </c>
      <c r="L88" s="12">
        <f>Tsp_Jul_Aug!V115</f>
        <v>0</v>
      </c>
      <c r="M88" s="12">
        <f>Tsp_Jul_Aug!W115</f>
        <v>0</v>
      </c>
      <c r="N88" s="12">
        <f>Tsp_Jul_Aug!X115</f>
        <v>2910540</v>
      </c>
      <c r="O88" s="12">
        <f>Tsp_Jul_Aug!Y115</f>
        <v>100000</v>
      </c>
      <c r="P88" s="12">
        <f t="shared" si="3"/>
        <v>15713790</v>
      </c>
      <c r="Q88" s="7"/>
    </row>
    <row r="89" spans="1:17" s="14" customFormat="1" ht="15" customHeight="1" x14ac:dyDescent="0.25">
      <c r="A89" s="7" t="s">
        <v>33</v>
      </c>
      <c r="B89" s="7" t="s">
        <v>127</v>
      </c>
      <c r="C89" s="7" t="s">
        <v>257</v>
      </c>
      <c r="D89" s="11">
        <v>42208</v>
      </c>
      <c r="E89" s="12">
        <v>331964</v>
      </c>
      <c r="F89" s="12">
        <f>Tsp_Jul_Aug!H116</f>
        <v>1281</v>
      </c>
      <c r="G89" s="13">
        <f t="shared" si="2"/>
        <v>0.38588521646925572</v>
      </c>
      <c r="H89" s="12">
        <f>Tsp_Jul_Aug!K116</f>
        <v>51</v>
      </c>
      <c r="I89" s="12">
        <f>Tsp_Jul_Aug!G116</f>
        <v>318</v>
      </c>
      <c r="J89" s="12">
        <f>Tsp_Jul_Aug!J116</f>
        <v>0</v>
      </c>
      <c r="K89" s="12">
        <f>Tsp_Jul_Aug!U116</f>
        <v>247050</v>
      </c>
      <c r="L89" s="12">
        <f>Tsp_Jul_Aug!V116</f>
        <v>0</v>
      </c>
      <c r="M89" s="12">
        <f>Tsp_Jul_Aug!W116</f>
        <v>2500000</v>
      </c>
      <c r="N89" s="12">
        <f>Tsp_Jul_Aug!X116</f>
        <v>0</v>
      </c>
      <c r="O89" s="12">
        <f>Tsp_Jul_Aug!Y116</f>
        <v>0</v>
      </c>
      <c r="P89" s="12">
        <f t="shared" si="3"/>
        <v>2747050</v>
      </c>
      <c r="Q89" s="7"/>
    </row>
    <row r="90" spans="1:17" s="14" customFormat="1" ht="15" customHeight="1" x14ac:dyDescent="0.25">
      <c r="A90" s="7" t="s">
        <v>33</v>
      </c>
      <c r="B90" s="7" t="s">
        <v>128</v>
      </c>
      <c r="C90" s="7" t="s">
        <v>258</v>
      </c>
      <c r="D90" s="11">
        <v>42209</v>
      </c>
      <c r="E90" s="12">
        <v>209073</v>
      </c>
      <c r="F90" s="12">
        <f>Tsp_Jul_Aug!H117</f>
        <v>1166</v>
      </c>
      <c r="G90" s="13">
        <f t="shared" si="2"/>
        <v>0.55769994212547769</v>
      </c>
      <c r="H90" s="12">
        <f>Tsp_Jul_Aug!K117</f>
        <v>0</v>
      </c>
      <c r="I90" s="12">
        <f>Tsp_Jul_Aug!G117</f>
        <v>239</v>
      </c>
      <c r="J90" s="12">
        <f>Tsp_Jul_Aug!J117</f>
        <v>0</v>
      </c>
      <c r="K90" s="12">
        <f>Tsp_Jul_Aug!U117</f>
        <v>0</v>
      </c>
      <c r="L90" s="12">
        <f>Tsp_Jul_Aug!V117</f>
        <v>0</v>
      </c>
      <c r="M90" s="12">
        <f>Tsp_Jul_Aug!W117</f>
        <v>0</v>
      </c>
      <c r="N90" s="12">
        <f>Tsp_Jul_Aug!X117</f>
        <v>0</v>
      </c>
      <c r="O90" s="12">
        <f>Tsp_Jul_Aug!Y117</f>
        <v>0</v>
      </c>
      <c r="P90" s="12">
        <f t="shared" si="3"/>
        <v>0</v>
      </c>
      <c r="Q90" s="7"/>
    </row>
    <row r="91" spans="1:17" s="14" customFormat="1" ht="15" customHeight="1" x14ac:dyDescent="0.25">
      <c r="A91" s="7" t="s">
        <v>35</v>
      </c>
      <c r="B91" s="7" t="s">
        <v>129</v>
      </c>
      <c r="C91" s="7" t="s">
        <v>259</v>
      </c>
      <c r="D91" s="11">
        <v>42210</v>
      </c>
      <c r="E91" s="12">
        <v>175873</v>
      </c>
      <c r="F91" s="12">
        <f>Tsp_Jul_Aug!H132</f>
        <v>931</v>
      </c>
      <c r="G91" s="13">
        <f t="shared" si="2"/>
        <v>0.5293592535522792</v>
      </c>
      <c r="H91" s="12">
        <f>Tsp_Jul_Aug!K132</f>
        <v>8</v>
      </c>
      <c r="I91" s="12">
        <f>Tsp_Jul_Aug!G132</f>
        <v>173</v>
      </c>
      <c r="J91" s="12">
        <f>Tsp_Jul_Aug!J132</f>
        <v>5</v>
      </c>
      <c r="K91" s="12">
        <f>Tsp_Jul_Aug!U132</f>
        <v>0</v>
      </c>
      <c r="L91" s="12">
        <f>Tsp_Jul_Aug!V132</f>
        <v>0</v>
      </c>
      <c r="M91" s="12">
        <f>Tsp_Jul_Aug!W132</f>
        <v>0</v>
      </c>
      <c r="N91" s="12">
        <f>Tsp_Jul_Aug!X132</f>
        <v>1472688</v>
      </c>
      <c r="O91" s="12">
        <f>Tsp_Jul_Aug!Y132</f>
        <v>500000</v>
      </c>
      <c r="P91" s="12">
        <f t="shared" si="3"/>
        <v>1972688</v>
      </c>
      <c r="Q91" s="7"/>
    </row>
    <row r="92" spans="1:17" s="14" customFormat="1" ht="15" customHeight="1" x14ac:dyDescent="0.25">
      <c r="A92" s="7" t="s">
        <v>35</v>
      </c>
      <c r="B92" s="7" t="s">
        <v>130</v>
      </c>
      <c r="C92" s="7" t="s">
        <v>260</v>
      </c>
      <c r="D92" s="11">
        <v>42209</v>
      </c>
      <c r="E92" s="12">
        <v>62838</v>
      </c>
      <c r="F92" s="12">
        <f>Tsp_Jul_Aug!H134</f>
        <v>0</v>
      </c>
      <c r="G92" s="13">
        <f t="shared" si="2"/>
        <v>0</v>
      </c>
      <c r="H92" s="12">
        <f>Tsp_Jul_Aug!K134</f>
        <v>0</v>
      </c>
      <c r="I92" s="12">
        <f>Tsp_Jul_Aug!G134</f>
        <v>0</v>
      </c>
      <c r="J92" s="12">
        <f>Tsp_Jul_Aug!J134</f>
        <v>0</v>
      </c>
      <c r="K92" s="12">
        <f>Tsp_Jul_Aug!U134</f>
        <v>0</v>
      </c>
      <c r="L92" s="12">
        <f>Tsp_Jul_Aug!V134</f>
        <v>0</v>
      </c>
      <c r="M92" s="12">
        <f>Tsp_Jul_Aug!W134</f>
        <v>0</v>
      </c>
      <c r="N92" s="12">
        <f>Tsp_Jul_Aug!X134</f>
        <v>0</v>
      </c>
      <c r="O92" s="12">
        <f>Tsp_Jul_Aug!Y134</f>
        <v>0</v>
      </c>
      <c r="P92" s="12">
        <f t="shared" si="3"/>
        <v>0</v>
      </c>
      <c r="Q92" s="7"/>
    </row>
    <row r="93" spans="1:17" s="14" customFormat="1" ht="15" customHeight="1" x14ac:dyDescent="0.25">
      <c r="A93" s="7" t="s">
        <v>35</v>
      </c>
      <c r="B93" s="7" t="s">
        <v>131</v>
      </c>
      <c r="C93" s="7" t="s">
        <v>261</v>
      </c>
      <c r="D93" s="11">
        <v>42211</v>
      </c>
      <c r="E93" s="12">
        <v>186019</v>
      </c>
      <c r="F93" s="12">
        <f>Tsp_Jul_Aug!H123</f>
        <v>2140</v>
      </c>
      <c r="G93" s="13">
        <f t="shared" si="2"/>
        <v>1.1504201183750047</v>
      </c>
      <c r="H93" s="12">
        <f>Tsp_Jul_Aug!K123</f>
        <v>0</v>
      </c>
      <c r="I93" s="12">
        <f>Tsp_Jul_Aug!G123</f>
        <v>476</v>
      </c>
      <c r="J93" s="12">
        <f>Tsp_Jul_Aug!J123</f>
        <v>0</v>
      </c>
      <c r="K93" s="12">
        <f>Tsp_Jul_Aug!U123</f>
        <v>0</v>
      </c>
      <c r="L93" s="12">
        <f>Tsp_Jul_Aug!V123</f>
        <v>0</v>
      </c>
      <c r="M93" s="12">
        <f>Tsp_Jul_Aug!W123</f>
        <v>0</v>
      </c>
      <c r="N93" s="12">
        <f>Tsp_Jul_Aug!X123</f>
        <v>0</v>
      </c>
      <c r="O93" s="12">
        <f>Tsp_Jul_Aug!Y123</f>
        <v>0</v>
      </c>
      <c r="P93" s="12">
        <f t="shared" si="3"/>
        <v>0</v>
      </c>
      <c r="Q93" s="7"/>
    </row>
    <row r="94" spans="1:17" s="14" customFormat="1" ht="15" customHeight="1" x14ac:dyDescent="0.25">
      <c r="A94" s="7" t="s">
        <v>35</v>
      </c>
      <c r="B94" s="7" t="s">
        <v>132</v>
      </c>
      <c r="C94" s="7" t="s">
        <v>262</v>
      </c>
      <c r="D94" s="11">
        <v>42215</v>
      </c>
      <c r="E94" s="12">
        <v>172042</v>
      </c>
      <c r="F94" s="12">
        <f>Tsp_Jul_Aug!H127</f>
        <v>42</v>
      </c>
      <c r="G94" s="13">
        <f t="shared" si="2"/>
        <v>2.4412643424280116E-2</v>
      </c>
      <c r="H94" s="12">
        <f>Tsp_Jul_Aug!K127</f>
        <v>2</v>
      </c>
      <c r="I94" s="12">
        <f>Tsp_Jul_Aug!G127</f>
        <v>6</v>
      </c>
      <c r="J94" s="12">
        <f>Tsp_Jul_Aug!J127</f>
        <v>0</v>
      </c>
      <c r="K94" s="12">
        <f>Tsp_Jul_Aug!U127</f>
        <v>0</v>
      </c>
      <c r="L94" s="12">
        <f>Tsp_Jul_Aug!V127</f>
        <v>0</v>
      </c>
      <c r="M94" s="12">
        <f>Tsp_Jul_Aug!W127</f>
        <v>0</v>
      </c>
      <c r="N94" s="12">
        <f>Tsp_Jul_Aug!X127</f>
        <v>40650</v>
      </c>
      <c r="O94" s="12">
        <f>Tsp_Jul_Aug!Y127</f>
        <v>0</v>
      </c>
      <c r="P94" s="12">
        <f t="shared" si="3"/>
        <v>40650</v>
      </c>
      <c r="Q94" s="7"/>
    </row>
    <row r="95" spans="1:17" s="14" customFormat="1" ht="15" customHeight="1" x14ac:dyDescent="0.25">
      <c r="A95" s="7" t="s">
        <v>35</v>
      </c>
      <c r="B95" s="7" t="s">
        <v>133</v>
      </c>
      <c r="C95" s="7" t="s">
        <v>263</v>
      </c>
      <c r="D95" s="11">
        <v>42220</v>
      </c>
      <c r="E95" s="12">
        <v>176877</v>
      </c>
      <c r="F95" s="12">
        <f>Tsp_Jul_Aug!H137</f>
        <v>1638</v>
      </c>
      <c r="G95" s="13">
        <f t="shared" si="2"/>
        <v>0.92606726708390574</v>
      </c>
      <c r="H95" s="12">
        <f>Tsp_Jul_Aug!K137</f>
        <v>74</v>
      </c>
      <c r="I95" s="12">
        <f>Tsp_Jul_Aug!G137</f>
        <v>260</v>
      </c>
      <c r="J95" s="12">
        <f>Tsp_Jul_Aug!J137</f>
        <v>4</v>
      </c>
      <c r="K95" s="12">
        <f>Tsp_Jul_Aug!U137</f>
        <v>0</v>
      </c>
      <c r="L95" s="12">
        <f>Tsp_Jul_Aug!V137</f>
        <v>0</v>
      </c>
      <c r="M95" s="12">
        <f>Tsp_Jul_Aug!W137</f>
        <v>0</v>
      </c>
      <c r="N95" s="12">
        <f>Tsp_Jul_Aug!X137</f>
        <v>3145064</v>
      </c>
      <c r="O95" s="12">
        <f>Tsp_Jul_Aug!Y137</f>
        <v>400000</v>
      </c>
      <c r="P95" s="12">
        <f t="shared" si="3"/>
        <v>3545064</v>
      </c>
      <c r="Q95" s="7" t="s">
        <v>134</v>
      </c>
    </row>
    <row r="96" spans="1:17" s="14" customFormat="1" ht="15" customHeight="1" x14ac:dyDescent="0.25">
      <c r="A96" s="7" t="s">
        <v>35</v>
      </c>
      <c r="B96" s="7" t="s">
        <v>135</v>
      </c>
      <c r="C96" s="7" t="s">
        <v>264</v>
      </c>
      <c r="D96" s="11">
        <v>42220</v>
      </c>
      <c r="E96" s="12">
        <v>79666</v>
      </c>
      <c r="F96" s="12">
        <f>Tsp_Jul_Aug!H136</f>
        <v>105</v>
      </c>
      <c r="G96" s="13">
        <f t="shared" si="2"/>
        <v>0.13180026611101348</v>
      </c>
      <c r="H96" s="12">
        <f>Tsp_Jul_Aug!K136</f>
        <v>20</v>
      </c>
      <c r="I96" s="12">
        <f>Tsp_Jul_Aug!G136</f>
        <v>20</v>
      </c>
      <c r="J96" s="12">
        <f>Tsp_Jul_Aug!J136</f>
        <v>0</v>
      </c>
      <c r="K96" s="12">
        <f>Tsp_Jul_Aug!U136</f>
        <v>89100</v>
      </c>
      <c r="L96" s="12">
        <f>Tsp_Jul_Aug!V136</f>
        <v>0</v>
      </c>
      <c r="M96" s="12">
        <f>Tsp_Jul_Aug!W136</f>
        <v>1000000</v>
      </c>
      <c r="N96" s="12">
        <f>Tsp_Jul_Aug!X136</f>
        <v>441320</v>
      </c>
      <c r="O96" s="12">
        <f>Tsp_Jul_Aug!Y136</f>
        <v>0</v>
      </c>
      <c r="P96" s="12">
        <f t="shared" si="3"/>
        <v>1530420</v>
      </c>
      <c r="Q96" s="7"/>
    </row>
    <row r="97" spans="1:17" s="14" customFormat="1" ht="15" customHeight="1" x14ac:dyDescent="0.25">
      <c r="A97" s="7" t="s">
        <v>35</v>
      </c>
      <c r="B97" s="7" t="s">
        <v>136</v>
      </c>
      <c r="C97" s="7" t="s">
        <v>265</v>
      </c>
      <c r="D97" s="11">
        <v>42220</v>
      </c>
      <c r="E97" s="12">
        <v>70100</v>
      </c>
      <c r="F97" s="12">
        <f>Tsp_Jul_Aug!H139</f>
        <v>473</v>
      </c>
      <c r="G97" s="13">
        <f t="shared" si="2"/>
        <v>0.6747503566333809</v>
      </c>
      <c r="H97" s="12">
        <f>Tsp_Jul_Aug!K139</f>
        <v>23</v>
      </c>
      <c r="I97" s="12">
        <f>Tsp_Jul_Aug!G139</f>
        <v>97</v>
      </c>
      <c r="J97" s="12">
        <f>Tsp_Jul_Aug!J139</f>
        <v>0</v>
      </c>
      <c r="K97" s="12">
        <f>Tsp_Jul_Aug!U139</f>
        <v>0</v>
      </c>
      <c r="L97" s="12">
        <f>Tsp_Jul_Aug!V139</f>
        <v>0</v>
      </c>
      <c r="M97" s="12">
        <f>Tsp_Jul_Aug!W139</f>
        <v>0</v>
      </c>
      <c r="N97" s="12">
        <f>Tsp_Jul_Aug!X139</f>
        <v>0</v>
      </c>
      <c r="O97" s="12">
        <f>Tsp_Jul_Aug!Y139</f>
        <v>0</v>
      </c>
      <c r="P97" s="12">
        <f t="shared" si="3"/>
        <v>0</v>
      </c>
      <c r="Q97" s="7"/>
    </row>
    <row r="98" spans="1:17" s="14" customFormat="1" ht="15" customHeight="1" x14ac:dyDescent="0.25">
      <c r="A98" s="7" t="s">
        <v>29</v>
      </c>
      <c r="B98" s="7" t="s">
        <v>137</v>
      </c>
      <c r="C98" s="7" t="s">
        <v>266</v>
      </c>
      <c r="D98" s="11">
        <v>42209</v>
      </c>
      <c r="E98" s="12">
        <v>166952</v>
      </c>
      <c r="F98" s="12">
        <f>Tsp_Jul_Aug!H141</f>
        <v>361</v>
      </c>
      <c r="G98" s="13">
        <f t="shared" si="2"/>
        <v>0.21622981455747761</v>
      </c>
      <c r="H98" s="12">
        <f>Tsp_Jul_Aug!K141</f>
        <v>64</v>
      </c>
      <c r="I98" s="12">
        <f>Tsp_Jul_Aug!G141</f>
        <v>64</v>
      </c>
      <c r="J98" s="12">
        <f>Tsp_Jul_Aug!J141</f>
        <v>4</v>
      </c>
      <c r="K98" s="12">
        <f>Tsp_Jul_Aug!U141</f>
        <v>128250</v>
      </c>
      <c r="L98" s="12">
        <f>Tsp_Jul_Aug!V141</f>
        <v>0</v>
      </c>
      <c r="M98" s="12">
        <f>Tsp_Jul_Aug!W141</f>
        <v>1500000</v>
      </c>
      <c r="N98" s="12">
        <f>Tsp_Jul_Aug!X141</f>
        <v>661980</v>
      </c>
      <c r="O98" s="12">
        <f>Tsp_Jul_Aug!Y141</f>
        <v>300000</v>
      </c>
      <c r="P98" s="12">
        <f t="shared" si="3"/>
        <v>2590230</v>
      </c>
      <c r="Q98" s="7"/>
    </row>
    <row r="99" spans="1:17" s="14" customFormat="1" ht="15" customHeight="1" x14ac:dyDescent="0.25">
      <c r="A99" s="7" t="s">
        <v>29</v>
      </c>
      <c r="B99" s="7" t="s">
        <v>138</v>
      </c>
      <c r="C99" s="7" t="s">
        <v>267</v>
      </c>
      <c r="D99" s="11">
        <v>42209</v>
      </c>
      <c r="E99" s="12">
        <v>162893</v>
      </c>
      <c r="F99" s="12">
        <f>Tsp_Jul_Aug!H143</f>
        <v>252</v>
      </c>
      <c r="G99" s="13">
        <f t="shared" si="2"/>
        <v>0.1547027803527469</v>
      </c>
      <c r="H99" s="12">
        <f>Tsp_Jul_Aug!K143</f>
        <v>64</v>
      </c>
      <c r="I99" s="12">
        <f>Tsp_Jul_Aug!G143</f>
        <v>64</v>
      </c>
      <c r="J99" s="12">
        <f>Tsp_Jul_Aug!J143</f>
        <v>8</v>
      </c>
      <c r="K99" s="12">
        <f>Tsp_Jul_Aug!U143</f>
        <v>197550</v>
      </c>
      <c r="L99" s="12">
        <f>Tsp_Jul_Aug!V143</f>
        <v>0</v>
      </c>
      <c r="M99" s="12">
        <f>Tsp_Jul_Aug!W143</f>
        <v>3200000</v>
      </c>
      <c r="N99" s="12">
        <f>Tsp_Jul_Aug!X143</f>
        <v>1412224</v>
      </c>
      <c r="O99" s="12">
        <f>Tsp_Jul_Aug!Y143</f>
        <v>800000</v>
      </c>
      <c r="P99" s="12">
        <f t="shared" si="3"/>
        <v>5609774</v>
      </c>
      <c r="Q99" s="7"/>
    </row>
    <row r="100" spans="1:17" s="14" customFormat="1" ht="15" customHeight="1" x14ac:dyDescent="0.25">
      <c r="A100" s="7" t="s">
        <v>29</v>
      </c>
      <c r="B100" s="7" t="s">
        <v>139</v>
      </c>
      <c r="C100" s="7" t="s">
        <v>268</v>
      </c>
      <c r="D100" s="11">
        <v>42209</v>
      </c>
      <c r="E100" s="12">
        <v>157383</v>
      </c>
      <c r="F100" s="12">
        <f>Tsp_Jul_Aug!H144</f>
        <v>265</v>
      </c>
      <c r="G100" s="13">
        <f t="shared" si="2"/>
        <v>0.16837904983384483</v>
      </c>
      <c r="H100" s="12">
        <f>Tsp_Jul_Aug!K144</f>
        <v>91</v>
      </c>
      <c r="I100" s="12">
        <f>Tsp_Jul_Aug!G144</f>
        <v>91</v>
      </c>
      <c r="J100" s="12">
        <f>Tsp_Jul_Aug!J144</f>
        <v>0</v>
      </c>
      <c r="K100" s="12">
        <f>Tsp_Jul_Aug!U144</f>
        <v>135900</v>
      </c>
      <c r="L100" s="12">
        <f>Tsp_Jul_Aug!V144</f>
        <v>0</v>
      </c>
      <c r="M100" s="12">
        <f>Tsp_Jul_Aug!W144</f>
        <v>200000</v>
      </c>
      <c r="N100" s="12">
        <f>Tsp_Jul_Aug!X144</f>
        <v>2746670</v>
      </c>
      <c r="O100" s="12">
        <f>Tsp_Jul_Aug!Y144</f>
        <v>0</v>
      </c>
      <c r="P100" s="12">
        <f t="shared" si="3"/>
        <v>3082570</v>
      </c>
      <c r="Q100" s="7"/>
    </row>
    <row r="101" spans="1:17" s="14" customFormat="1" ht="15" customHeight="1" x14ac:dyDescent="0.25">
      <c r="A101" s="7" t="s">
        <v>29</v>
      </c>
      <c r="B101" s="7" t="s">
        <v>140</v>
      </c>
      <c r="C101" s="7" t="s">
        <v>269</v>
      </c>
      <c r="D101" s="11">
        <v>42216</v>
      </c>
      <c r="E101" s="12">
        <v>239713</v>
      </c>
      <c r="F101" s="12">
        <f>Tsp_Jul_Aug!H145</f>
        <v>8006</v>
      </c>
      <c r="G101" s="13">
        <f t="shared" si="2"/>
        <v>3.3398272100386714</v>
      </c>
      <c r="H101" s="12">
        <f>Tsp_Jul_Aug!K145</f>
        <v>33</v>
      </c>
      <c r="I101" s="12">
        <f>Tsp_Jul_Aug!G145</f>
        <v>1879</v>
      </c>
      <c r="J101" s="12">
        <f>Tsp_Jul_Aug!J145</f>
        <v>0</v>
      </c>
      <c r="K101" s="12">
        <f>Tsp_Jul_Aug!U145</f>
        <v>6476400</v>
      </c>
      <c r="L101" s="12">
        <f>Tsp_Jul_Aug!V145</f>
        <v>0</v>
      </c>
      <c r="M101" s="12">
        <f>Tsp_Jul_Aug!W145</f>
        <v>0</v>
      </c>
      <c r="N101" s="12">
        <f>Tsp_Jul_Aug!X145</f>
        <v>15276270</v>
      </c>
      <c r="O101" s="12">
        <f>Tsp_Jul_Aug!Y145</f>
        <v>0</v>
      </c>
      <c r="P101" s="12">
        <f t="shared" si="3"/>
        <v>21752670</v>
      </c>
      <c r="Q101" s="7"/>
    </row>
    <row r="102" spans="1:17" s="14" customFormat="1" ht="15" customHeight="1" x14ac:dyDescent="0.25">
      <c r="A102" s="7" t="s">
        <v>29</v>
      </c>
      <c r="B102" s="7" t="s">
        <v>141</v>
      </c>
      <c r="C102" s="7" t="s">
        <v>270</v>
      </c>
      <c r="D102" s="11"/>
      <c r="E102" s="12">
        <v>276190</v>
      </c>
      <c r="F102" s="12">
        <f>Tsp_Jul_Aug!H146</f>
        <v>7029</v>
      </c>
      <c r="G102" s="13">
        <f t="shared" si="2"/>
        <v>2.544987146529563</v>
      </c>
      <c r="H102" s="12">
        <f>Tsp_Jul_Aug!K146</f>
        <v>0</v>
      </c>
      <c r="I102" s="12">
        <f>Tsp_Jul_Aug!G146</f>
        <v>1914</v>
      </c>
      <c r="J102" s="12">
        <f>Tsp_Jul_Aug!J146</f>
        <v>0</v>
      </c>
      <c r="K102" s="12">
        <f>Tsp_Jul_Aug!U146</f>
        <v>2498400</v>
      </c>
      <c r="L102" s="12">
        <f>Tsp_Jul_Aug!V146</f>
        <v>0</v>
      </c>
      <c r="M102" s="12">
        <f>Tsp_Jul_Aug!W146</f>
        <v>0</v>
      </c>
      <c r="N102" s="12">
        <f>Tsp_Jul_Aug!X146</f>
        <v>4878000</v>
      </c>
      <c r="O102" s="12">
        <f>Tsp_Jul_Aug!Y146</f>
        <v>0</v>
      </c>
      <c r="P102" s="12">
        <f t="shared" si="3"/>
        <v>7376400</v>
      </c>
      <c r="Q102" s="7"/>
    </row>
    <row r="103" spans="1:17" s="14" customFormat="1" ht="15" customHeight="1" x14ac:dyDescent="0.25">
      <c r="A103" s="7" t="s">
        <v>29</v>
      </c>
      <c r="B103" s="7" t="s">
        <v>142</v>
      </c>
      <c r="C103" s="7" t="s">
        <v>271</v>
      </c>
      <c r="D103" s="11">
        <v>42218</v>
      </c>
      <c r="E103" s="12">
        <v>216399</v>
      </c>
      <c r="F103" s="12">
        <f>Tsp_Jul_Aug!H147</f>
        <v>3064</v>
      </c>
      <c r="G103" s="13">
        <f t="shared" si="2"/>
        <v>1.4159030309751894</v>
      </c>
      <c r="H103" s="12">
        <f>Tsp_Jul_Aug!K147</f>
        <v>1</v>
      </c>
      <c r="I103" s="12">
        <f>Tsp_Jul_Aug!G147</f>
        <v>681</v>
      </c>
      <c r="J103" s="12">
        <f>Tsp_Jul_Aug!J147</f>
        <v>0</v>
      </c>
      <c r="K103" s="12">
        <f>Tsp_Jul_Aug!U147</f>
        <v>0</v>
      </c>
      <c r="L103" s="12">
        <f>Tsp_Jul_Aug!V147</f>
        <v>0</v>
      </c>
      <c r="M103" s="12">
        <f>Tsp_Jul_Aug!W147</f>
        <v>0</v>
      </c>
      <c r="N103" s="12">
        <f>Tsp_Jul_Aug!X147</f>
        <v>5550466</v>
      </c>
      <c r="O103" s="12">
        <f>Tsp_Jul_Aug!Y147</f>
        <v>0</v>
      </c>
      <c r="P103" s="12">
        <f t="shared" si="3"/>
        <v>5550466</v>
      </c>
      <c r="Q103" s="7"/>
    </row>
    <row r="104" spans="1:17" s="14" customFormat="1" ht="15" customHeight="1" x14ac:dyDescent="0.25">
      <c r="A104" s="7" t="s">
        <v>23</v>
      </c>
      <c r="B104" s="7" t="s">
        <v>143</v>
      </c>
      <c r="C104" s="7" t="s">
        <v>272</v>
      </c>
      <c r="D104" s="11">
        <v>42206</v>
      </c>
      <c r="E104" s="12">
        <v>42540</v>
      </c>
      <c r="F104" s="12">
        <f>Tsp_Jul_Aug!H155</f>
        <v>578</v>
      </c>
      <c r="G104" s="13">
        <f t="shared" si="2"/>
        <v>1.3587212035731078</v>
      </c>
      <c r="H104" s="12">
        <f>Tsp_Jul_Aug!K155</f>
        <v>111</v>
      </c>
      <c r="I104" s="12">
        <f>Tsp_Jul_Aug!G155</f>
        <v>111</v>
      </c>
      <c r="J104" s="12">
        <f>Tsp_Jul_Aug!J155</f>
        <v>1</v>
      </c>
      <c r="K104" s="12">
        <f>Tsp_Jul_Aug!U155</f>
        <v>0</v>
      </c>
      <c r="L104" s="12">
        <f>Tsp_Jul_Aug!V155</f>
        <v>0</v>
      </c>
      <c r="M104" s="12">
        <f>Tsp_Jul_Aug!W155</f>
        <v>0</v>
      </c>
      <c r="N104" s="12">
        <f>Tsp_Jul_Aug!X155</f>
        <v>0</v>
      </c>
      <c r="O104" s="12">
        <f>Tsp_Jul_Aug!Y155</f>
        <v>100000</v>
      </c>
      <c r="P104" s="12">
        <f t="shared" si="3"/>
        <v>100000</v>
      </c>
      <c r="Q104" s="7" t="s">
        <v>144</v>
      </c>
    </row>
    <row r="105" spans="1:17" s="14" customFormat="1" ht="15" customHeight="1" x14ac:dyDescent="0.25">
      <c r="A105" s="7" t="s">
        <v>23</v>
      </c>
      <c r="B105" s="7" t="s">
        <v>145</v>
      </c>
      <c r="C105" s="7" t="s">
        <v>273</v>
      </c>
      <c r="D105" s="11">
        <v>42214</v>
      </c>
      <c r="E105" s="12">
        <v>48266</v>
      </c>
      <c r="F105" s="12">
        <f>Tsp_Jul_Aug!H150</f>
        <v>3810</v>
      </c>
      <c r="G105" s="13">
        <f t="shared" si="2"/>
        <v>7.8937554386110307</v>
      </c>
      <c r="H105" s="12">
        <f>Tsp_Jul_Aug!K150</f>
        <v>853</v>
      </c>
      <c r="I105" s="12">
        <f>Tsp_Jul_Aug!G150</f>
        <v>853</v>
      </c>
      <c r="J105" s="12">
        <f>Tsp_Jul_Aug!J150</f>
        <v>3</v>
      </c>
      <c r="K105" s="12">
        <f>Tsp_Jul_Aug!U150</f>
        <v>0</v>
      </c>
      <c r="L105" s="12">
        <f>Tsp_Jul_Aug!V150</f>
        <v>0</v>
      </c>
      <c r="M105" s="12">
        <f>Tsp_Jul_Aug!W150</f>
        <v>52340000</v>
      </c>
      <c r="N105" s="12">
        <f>Tsp_Jul_Aug!X150</f>
        <v>2635348</v>
      </c>
      <c r="O105" s="12">
        <f>Tsp_Jul_Aug!Y150</f>
        <v>300000</v>
      </c>
      <c r="P105" s="12">
        <f t="shared" si="3"/>
        <v>55275348</v>
      </c>
      <c r="Q105" s="7"/>
    </row>
    <row r="106" spans="1:17" s="14" customFormat="1" ht="15" customHeight="1" x14ac:dyDescent="0.25">
      <c r="A106" s="7" t="s">
        <v>23</v>
      </c>
      <c r="B106" s="7" t="s">
        <v>146</v>
      </c>
      <c r="C106" s="7" t="s">
        <v>274</v>
      </c>
      <c r="D106" s="11">
        <v>42220</v>
      </c>
      <c r="E106" s="12">
        <v>96899</v>
      </c>
      <c r="F106" s="12">
        <f>Tsp_Jul_Aug!H158</f>
        <v>4550</v>
      </c>
      <c r="G106" s="13">
        <f t="shared" si="2"/>
        <v>4.6956108938172738</v>
      </c>
      <c r="H106" s="12">
        <f>Tsp_Jul_Aug!K158</f>
        <v>950</v>
      </c>
      <c r="I106" s="12">
        <f>Tsp_Jul_Aug!G158</f>
        <v>950</v>
      </c>
      <c r="J106" s="12">
        <f>Tsp_Jul_Aug!J158</f>
        <v>0</v>
      </c>
      <c r="K106" s="12">
        <f>Tsp_Jul_Aug!U158</f>
        <v>0</v>
      </c>
      <c r="L106" s="12">
        <f>Tsp_Jul_Aug!V158</f>
        <v>0</v>
      </c>
      <c r="M106" s="12">
        <f>Tsp_Jul_Aug!W158</f>
        <v>0</v>
      </c>
      <c r="N106" s="12">
        <f>Tsp_Jul_Aug!X158</f>
        <v>1544620</v>
      </c>
      <c r="O106" s="12">
        <f>Tsp_Jul_Aug!Y158</f>
        <v>0</v>
      </c>
      <c r="P106" s="12">
        <f t="shared" si="3"/>
        <v>1544620</v>
      </c>
      <c r="Q106" s="7"/>
    </row>
    <row r="107" spans="1:17" s="14" customFormat="1" ht="15" customHeight="1" x14ac:dyDescent="0.25">
      <c r="A107" s="7" t="s">
        <v>23</v>
      </c>
      <c r="B107" s="7" t="s">
        <v>147</v>
      </c>
      <c r="C107" s="7" t="s">
        <v>275</v>
      </c>
      <c r="D107" s="11">
        <v>42220</v>
      </c>
      <c r="E107" s="12">
        <v>87389</v>
      </c>
      <c r="F107" s="12">
        <f>Tsp_Jul_Aug!H153</f>
        <v>2466</v>
      </c>
      <c r="G107" s="13">
        <f t="shared" si="2"/>
        <v>2.8218654521736148</v>
      </c>
      <c r="H107" s="12">
        <f>Tsp_Jul_Aug!K153</f>
        <v>376</v>
      </c>
      <c r="I107" s="12">
        <f>Tsp_Jul_Aug!G153</f>
        <v>376</v>
      </c>
      <c r="J107" s="12">
        <f>Tsp_Jul_Aug!J153</f>
        <v>0</v>
      </c>
      <c r="K107" s="12">
        <f>Tsp_Jul_Aug!U153</f>
        <v>0</v>
      </c>
      <c r="L107" s="12">
        <f>Tsp_Jul_Aug!V153</f>
        <v>0</v>
      </c>
      <c r="M107" s="12">
        <f>Tsp_Jul_Aug!W153</f>
        <v>0</v>
      </c>
      <c r="N107" s="12">
        <f>Tsp_Jul_Aug!X153</f>
        <v>0</v>
      </c>
      <c r="O107" s="12">
        <f>Tsp_Jul_Aug!Y153</f>
        <v>0</v>
      </c>
      <c r="P107" s="12">
        <f t="shared" si="3"/>
        <v>0</v>
      </c>
      <c r="Q107" s="7"/>
    </row>
    <row r="108" spans="1:17" s="14" customFormat="1" ht="15" customHeight="1" x14ac:dyDescent="0.25">
      <c r="A108" s="7" t="s">
        <v>23</v>
      </c>
      <c r="B108" s="7" t="s">
        <v>148</v>
      </c>
      <c r="C108" s="7" t="s">
        <v>276</v>
      </c>
      <c r="D108" s="11">
        <v>42220</v>
      </c>
      <c r="E108" s="12">
        <v>48017</v>
      </c>
      <c r="F108" s="12">
        <f>Tsp_Jul_Aug!H152</f>
        <v>640</v>
      </c>
      <c r="G108" s="13">
        <f t="shared" si="2"/>
        <v>1.3328612782972697</v>
      </c>
      <c r="H108" s="12">
        <f>Tsp_Jul_Aug!K152</f>
        <v>112</v>
      </c>
      <c r="I108" s="12">
        <f>Tsp_Jul_Aug!G152</f>
        <v>115</v>
      </c>
      <c r="J108" s="12">
        <f>Tsp_Jul_Aug!J152</f>
        <v>1</v>
      </c>
      <c r="K108" s="12">
        <f>Tsp_Jul_Aug!U152</f>
        <v>0</v>
      </c>
      <c r="L108" s="12">
        <f>Tsp_Jul_Aug!V152</f>
        <v>0</v>
      </c>
      <c r="M108" s="12">
        <f>Tsp_Jul_Aug!W152</f>
        <v>0</v>
      </c>
      <c r="N108" s="12">
        <f>Tsp_Jul_Aug!X152</f>
        <v>0</v>
      </c>
      <c r="O108" s="12">
        <f>Tsp_Jul_Aug!Y152</f>
        <v>100000</v>
      </c>
      <c r="P108" s="12">
        <f t="shared" si="3"/>
        <v>100000</v>
      </c>
      <c r="Q108" s="7"/>
    </row>
    <row r="109" spans="1:17" s="14" customFormat="1" ht="15" customHeight="1" x14ac:dyDescent="0.25">
      <c r="A109" s="7" t="s">
        <v>23</v>
      </c>
      <c r="B109" s="7" t="s">
        <v>149</v>
      </c>
      <c r="C109" s="7" t="s">
        <v>277</v>
      </c>
      <c r="D109" s="11">
        <v>42220</v>
      </c>
      <c r="E109" s="12">
        <v>32400</v>
      </c>
      <c r="F109" s="12">
        <f>Tsp_Jul_Aug!H154</f>
        <v>1191</v>
      </c>
      <c r="G109" s="13">
        <f t="shared" si="2"/>
        <v>3.675925925925926</v>
      </c>
      <c r="H109" s="12">
        <f>Tsp_Jul_Aug!K154</f>
        <v>184</v>
      </c>
      <c r="I109" s="12">
        <f>Tsp_Jul_Aug!G154</f>
        <v>191</v>
      </c>
      <c r="J109" s="12">
        <f>Tsp_Jul_Aug!J154</f>
        <v>0</v>
      </c>
      <c r="K109" s="12">
        <f>Tsp_Jul_Aug!U154</f>
        <v>0</v>
      </c>
      <c r="L109" s="12">
        <f>Tsp_Jul_Aug!V154</f>
        <v>0</v>
      </c>
      <c r="M109" s="12">
        <f>Tsp_Jul_Aug!W154</f>
        <v>0</v>
      </c>
      <c r="N109" s="12">
        <f>Tsp_Jul_Aug!X154</f>
        <v>0</v>
      </c>
      <c r="O109" s="12">
        <f>Tsp_Jul_Aug!Y154</f>
        <v>0</v>
      </c>
      <c r="P109" s="12">
        <f t="shared" si="3"/>
        <v>0</v>
      </c>
      <c r="Q109" s="7"/>
    </row>
    <row r="110" spans="1:17" s="14" customFormat="1" ht="15" customHeight="1" x14ac:dyDescent="0.25">
      <c r="A110" s="7" t="s">
        <v>23</v>
      </c>
      <c r="B110" s="7" t="s">
        <v>150</v>
      </c>
      <c r="C110" s="7" t="s">
        <v>278</v>
      </c>
      <c r="D110" s="11">
        <v>42220</v>
      </c>
      <c r="E110" s="12">
        <v>21259</v>
      </c>
      <c r="F110" s="12">
        <f>Tsp_Jul_Aug!H156</f>
        <v>1769</v>
      </c>
      <c r="G110" s="13">
        <f t="shared" si="2"/>
        <v>8.3211816171974213</v>
      </c>
      <c r="H110" s="12">
        <f>Tsp_Jul_Aug!K156</f>
        <v>39</v>
      </c>
      <c r="I110" s="12">
        <f>Tsp_Jul_Aug!G156</f>
        <v>364</v>
      </c>
      <c r="J110" s="12">
        <f>Tsp_Jul_Aug!J156</f>
        <v>0</v>
      </c>
      <c r="K110" s="12">
        <f>Tsp_Jul_Aug!U156</f>
        <v>0</v>
      </c>
      <c r="L110" s="12">
        <f>Tsp_Jul_Aug!V156</f>
        <v>0</v>
      </c>
      <c r="M110" s="12">
        <f>Tsp_Jul_Aug!W156</f>
        <v>0</v>
      </c>
      <c r="N110" s="12">
        <f>Tsp_Jul_Aug!X156</f>
        <v>0</v>
      </c>
      <c r="O110" s="12">
        <f>Tsp_Jul_Aug!Y156</f>
        <v>0</v>
      </c>
      <c r="P110" s="12">
        <f t="shared" si="3"/>
        <v>0</v>
      </c>
      <c r="Q110" s="7"/>
    </row>
    <row r="111" spans="1:17" s="14" customFormat="1" ht="15" customHeight="1" x14ac:dyDescent="0.25">
      <c r="A111" s="7" t="s">
        <v>23</v>
      </c>
      <c r="B111" s="7" t="s">
        <v>151</v>
      </c>
      <c r="C111" s="7" t="s">
        <v>279</v>
      </c>
      <c r="D111" s="11">
        <v>42220</v>
      </c>
      <c r="E111" s="12">
        <v>51557</v>
      </c>
      <c r="F111" s="12">
        <f>Tsp_Jul_Aug!H157</f>
        <v>3280</v>
      </c>
      <c r="G111" s="13">
        <f t="shared" si="2"/>
        <v>6.3618907228892301</v>
      </c>
      <c r="H111" s="12">
        <f>Tsp_Jul_Aug!K157</f>
        <v>39</v>
      </c>
      <c r="I111" s="12">
        <f>Tsp_Jul_Aug!G157</f>
        <v>650</v>
      </c>
      <c r="J111" s="12">
        <f>Tsp_Jul_Aug!J157</f>
        <v>0</v>
      </c>
      <c r="K111" s="12">
        <f>Tsp_Jul_Aug!U157</f>
        <v>0</v>
      </c>
      <c r="L111" s="12">
        <f>Tsp_Jul_Aug!V157</f>
        <v>0</v>
      </c>
      <c r="M111" s="12">
        <f>Tsp_Jul_Aug!W157</f>
        <v>0</v>
      </c>
      <c r="N111" s="12">
        <f>Tsp_Jul_Aug!X157</f>
        <v>0</v>
      </c>
      <c r="O111" s="12">
        <f>Tsp_Jul_Aug!Y157</f>
        <v>0</v>
      </c>
      <c r="P111" s="12">
        <f t="shared" si="3"/>
        <v>0</v>
      </c>
      <c r="Q111" s="7"/>
    </row>
    <row r="112" spans="1:17" ht="15" customHeight="1" x14ac:dyDescent="0.25">
      <c r="A112" s="3" t="s">
        <v>23</v>
      </c>
      <c r="B112" s="3" t="s">
        <v>355</v>
      </c>
      <c r="C112" s="7" t="str">
        <f>VLOOKUP(B112,'Sheet2 (2)'!$C$1:$D$349,2,FALSE)</f>
        <v>MMR004003</v>
      </c>
      <c r="D112" s="15">
        <v>42220</v>
      </c>
      <c r="E112" s="12">
        <v>50363</v>
      </c>
      <c r="F112" s="12">
        <f>Tsp_Jul_Aug!H151</f>
        <v>2000</v>
      </c>
      <c r="G112" s="13">
        <f t="shared" si="2"/>
        <v>3.9711693108035662</v>
      </c>
      <c r="H112" s="12">
        <f>Tsp_Jul_Aug!K151</f>
        <v>2</v>
      </c>
      <c r="I112" s="12">
        <f>Tsp_Jul_Aug!G151</f>
        <v>400</v>
      </c>
      <c r="J112" s="12">
        <f>Tsp_Jul_Aug!J151</f>
        <v>0</v>
      </c>
      <c r="K112" s="12">
        <f>Tsp_Jul_Aug!U151</f>
        <v>0</v>
      </c>
      <c r="L112" s="12">
        <f>Tsp_Jul_Aug!V151</f>
        <v>0</v>
      </c>
      <c r="M112" s="12">
        <f>Tsp_Jul_Aug!W151</f>
        <v>0</v>
      </c>
      <c r="N112" s="12">
        <f>Tsp_Jul_Aug!X151</f>
        <v>0</v>
      </c>
      <c r="O112" s="12">
        <f>Tsp_Jul_Aug!Y151</f>
        <v>0</v>
      </c>
      <c r="P112" s="4">
        <f t="shared" ref="P112" si="4">SUM(K112:O112)</f>
        <v>0</v>
      </c>
      <c r="Q112" s="3"/>
    </row>
    <row r="113" spans="1:17" s="14" customFormat="1" ht="15" customHeight="1" x14ac:dyDescent="0.25">
      <c r="A113" s="7" t="s">
        <v>37</v>
      </c>
      <c r="B113" s="7" t="s">
        <v>152</v>
      </c>
      <c r="C113" s="7" t="s">
        <v>280</v>
      </c>
      <c r="D113" s="11">
        <v>42215</v>
      </c>
      <c r="E113" s="12">
        <v>184333</v>
      </c>
      <c r="F113" s="12">
        <f>Tsp_Jul_Aug!H160</f>
        <v>1520</v>
      </c>
      <c r="G113" s="13">
        <f t="shared" si="2"/>
        <v>0.8245946195201076</v>
      </c>
      <c r="H113" s="12">
        <f>Tsp_Jul_Aug!K160</f>
        <v>1</v>
      </c>
      <c r="I113" s="12">
        <f>Tsp_Jul_Aug!G160</f>
        <v>330</v>
      </c>
      <c r="J113" s="12">
        <f>Tsp_Jul_Aug!J160</f>
        <v>0</v>
      </c>
      <c r="K113" s="12">
        <f>Tsp_Jul_Aug!U160</f>
        <v>0</v>
      </c>
      <c r="L113" s="12">
        <f>Tsp_Jul_Aug!V160</f>
        <v>927360</v>
      </c>
      <c r="M113" s="12">
        <f>Tsp_Jul_Aug!W160</f>
        <v>0</v>
      </c>
      <c r="N113" s="12">
        <f>Tsp_Jul_Aug!X160</f>
        <v>1999980</v>
      </c>
      <c r="O113" s="12">
        <f>Tsp_Jul_Aug!Y160</f>
        <v>0</v>
      </c>
      <c r="P113" s="12">
        <f t="shared" si="3"/>
        <v>2927340</v>
      </c>
      <c r="Q113" s="7"/>
    </row>
    <row r="114" spans="1:17" s="14" customFormat="1" ht="15" customHeight="1" x14ac:dyDescent="0.25">
      <c r="A114" s="7" t="s">
        <v>37</v>
      </c>
      <c r="B114" s="7" t="s">
        <v>153</v>
      </c>
      <c r="C114" s="7" t="s">
        <v>281</v>
      </c>
      <c r="D114" s="11">
        <v>42215</v>
      </c>
      <c r="E114" s="12">
        <v>180232</v>
      </c>
      <c r="F114" s="12">
        <f>Tsp_Jul_Aug!H161</f>
        <v>4824</v>
      </c>
      <c r="G114" s="13">
        <f t="shared" si="2"/>
        <v>2.676550224155533</v>
      </c>
      <c r="H114" s="12">
        <f>Tsp_Jul_Aug!K161</f>
        <v>19</v>
      </c>
      <c r="I114" s="12">
        <f>Tsp_Jul_Aug!G161</f>
        <v>1114</v>
      </c>
      <c r="J114" s="12">
        <f>Tsp_Jul_Aug!J161</f>
        <v>0</v>
      </c>
      <c r="K114" s="12">
        <f>Tsp_Jul_Aug!U161</f>
        <v>0</v>
      </c>
      <c r="L114" s="12">
        <f>Tsp_Jul_Aug!V161</f>
        <v>2616880</v>
      </c>
      <c r="M114" s="12">
        <f>Tsp_Jul_Aug!W161</f>
        <v>0</v>
      </c>
      <c r="N114" s="12">
        <f>Tsp_Jul_Aug!X161</f>
        <v>349590</v>
      </c>
      <c r="O114" s="12">
        <f>Tsp_Jul_Aug!Y161</f>
        <v>0</v>
      </c>
      <c r="P114" s="12">
        <f t="shared" si="3"/>
        <v>2966470</v>
      </c>
      <c r="Q114" s="7"/>
    </row>
    <row r="115" spans="1:17" s="14" customFormat="1" ht="15" customHeight="1" x14ac:dyDescent="0.25">
      <c r="A115" s="7" t="s">
        <v>37</v>
      </c>
      <c r="B115" s="7" t="s">
        <v>154</v>
      </c>
      <c r="C115" s="7" t="s">
        <v>282</v>
      </c>
      <c r="D115" s="11">
        <v>42216</v>
      </c>
      <c r="E115" s="12">
        <v>237741</v>
      </c>
      <c r="F115" s="12">
        <f>Tsp_Jul_Aug!H162</f>
        <v>439</v>
      </c>
      <c r="G115" s="13">
        <f t="shared" si="2"/>
        <v>0.18465472930626184</v>
      </c>
      <c r="H115" s="12">
        <f>Tsp_Jul_Aug!K162</f>
        <v>0</v>
      </c>
      <c r="I115" s="12">
        <f>Tsp_Jul_Aug!G162</f>
        <v>99</v>
      </c>
      <c r="J115" s="12">
        <f>Tsp_Jul_Aug!J162</f>
        <v>0</v>
      </c>
      <c r="K115" s="12">
        <f>Tsp_Jul_Aug!U162</f>
        <v>0</v>
      </c>
      <c r="L115" s="12">
        <f>Tsp_Jul_Aug!V162</f>
        <v>613760</v>
      </c>
      <c r="M115" s="12">
        <f>Tsp_Jul_Aug!W162</f>
        <v>0</v>
      </c>
      <c r="N115" s="12">
        <f>Tsp_Jul_Aug!X162</f>
        <v>0</v>
      </c>
      <c r="O115" s="12">
        <f>Tsp_Jul_Aug!Y162</f>
        <v>0</v>
      </c>
      <c r="P115" s="12">
        <f t="shared" si="3"/>
        <v>613760</v>
      </c>
      <c r="Q115" s="7"/>
    </row>
    <row r="116" spans="1:17" s="14" customFormat="1" ht="15" customHeight="1" x14ac:dyDescent="0.25">
      <c r="A116" s="7" t="s">
        <v>21</v>
      </c>
      <c r="B116" s="7" t="s">
        <v>155</v>
      </c>
      <c r="C116" s="7" t="s">
        <v>283</v>
      </c>
      <c r="D116" s="11">
        <v>42212</v>
      </c>
      <c r="E116" s="12">
        <v>163314</v>
      </c>
      <c r="F116" s="12">
        <f>Tsp_Jul_Aug!H173</f>
        <v>115478</v>
      </c>
      <c r="G116" s="13">
        <f t="shared" si="2"/>
        <v>70.709185985279888</v>
      </c>
      <c r="H116" s="12">
        <f>Tsp_Jul_Aug!K173</f>
        <v>361</v>
      </c>
      <c r="I116" s="12">
        <f>Tsp_Jul_Aug!G173</f>
        <v>25809</v>
      </c>
      <c r="J116" s="12">
        <f>Tsp_Jul_Aug!J173</f>
        <v>1</v>
      </c>
      <c r="K116" s="12">
        <f>Tsp_Jul_Aug!U173</f>
        <v>0</v>
      </c>
      <c r="L116" s="12">
        <f>Tsp_Jul_Aug!V173</f>
        <v>0</v>
      </c>
      <c r="M116" s="12">
        <f>Tsp_Jul_Aug!W173</f>
        <v>100000000</v>
      </c>
      <c r="N116" s="12">
        <f>Tsp_Jul_Aug!X173</f>
        <v>37292400</v>
      </c>
      <c r="O116" s="12">
        <f>Tsp_Jul_Aug!Y173</f>
        <v>0</v>
      </c>
      <c r="P116" s="12">
        <f t="shared" si="3"/>
        <v>137292400</v>
      </c>
      <c r="Q116" s="7"/>
    </row>
    <row r="117" spans="1:17" s="14" customFormat="1" ht="15" customHeight="1" x14ac:dyDescent="0.25">
      <c r="A117" s="7" t="s">
        <v>21</v>
      </c>
      <c r="B117" s="7" t="s">
        <v>21</v>
      </c>
      <c r="C117" s="7" t="s">
        <v>284</v>
      </c>
      <c r="D117" s="11">
        <v>42215</v>
      </c>
      <c r="E117" s="12">
        <v>288883</v>
      </c>
      <c r="F117" s="12">
        <f>Tsp_Jul_Aug!H167</f>
        <v>5034</v>
      </c>
      <c r="G117" s="13">
        <f t="shared" si="2"/>
        <v>1.7425739832388889</v>
      </c>
      <c r="H117" s="12">
        <f>Tsp_Jul_Aug!K167</f>
        <v>0</v>
      </c>
      <c r="I117" s="12">
        <f>Tsp_Jul_Aug!G167</f>
        <v>1269</v>
      </c>
      <c r="J117" s="12">
        <f>Tsp_Jul_Aug!J167</f>
        <v>1</v>
      </c>
      <c r="K117" s="12">
        <f>Tsp_Jul_Aug!U167</f>
        <v>0</v>
      </c>
      <c r="L117" s="12">
        <f>Tsp_Jul_Aug!V167</f>
        <v>0</v>
      </c>
      <c r="M117" s="12">
        <f>Tsp_Jul_Aug!W167</f>
        <v>0</v>
      </c>
      <c r="N117" s="12">
        <f>Tsp_Jul_Aug!X167</f>
        <v>5243850</v>
      </c>
      <c r="O117" s="12">
        <f>Tsp_Jul_Aug!Y167</f>
        <v>0</v>
      </c>
      <c r="P117" s="12">
        <f t="shared" si="3"/>
        <v>5243850</v>
      </c>
      <c r="Q117" s="7"/>
    </row>
    <row r="118" spans="1:17" s="14" customFormat="1" ht="15" customHeight="1" x14ac:dyDescent="0.25">
      <c r="A118" s="7" t="s">
        <v>21</v>
      </c>
      <c r="B118" s="7" t="s">
        <v>156</v>
      </c>
      <c r="C118" s="7" t="s">
        <v>285</v>
      </c>
      <c r="D118" s="11">
        <v>42215</v>
      </c>
      <c r="E118" s="12">
        <v>68673</v>
      </c>
      <c r="F118" s="12">
        <f>Tsp_Jul_Aug!H189</f>
        <v>4</v>
      </c>
      <c r="G118" s="13">
        <f t="shared" si="2"/>
        <v>5.8247054883287467E-3</v>
      </c>
      <c r="H118" s="12">
        <f>Tsp_Jul_Aug!K189</f>
        <v>2</v>
      </c>
      <c r="I118" s="12">
        <f>Tsp_Jul_Aug!G189</f>
        <v>2</v>
      </c>
      <c r="J118" s="12">
        <f>Tsp_Jul_Aug!J189</f>
        <v>0</v>
      </c>
      <c r="K118" s="12">
        <f>Tsp_Jul_Aug!U189</f>
        <v>0</v>
      </c>
      <c r="L118" s="12">
        <f>Tsp_Jul_Aug!V189</f>
        <v>0</v>
      </c>
      <c r="M118" s="12">
        <f>Tsp_Jul_Aug!W189</f>
        <v>0</v>
      </c>
      <c r="N118" s="12">
        <f>Tsp_Jul_Aug!X189</f>
        <v>0</v>
      </c>
      <c r="O118" s="12">
        <f>Tsp_Jul_Aug!Y189</f>
        <v>0</v>
      </c>
      <c r="P118" s="12">
        <f t="shared" si="3"/>
        <v>0</v>
      </c>
      <c r="Q118" s="7"/>
    </row>
    <row r="119" spans="1:17" s="14" customFormat="1" ht="15" customHeight="1" x14ac:dyDescent="0.25">
      <c r="A119" s="7" t="s">
        <v>21</v>
      </c>
      <c r="B119" s="7" t="s">
        <v>157</v>
      </c>
      <c r="C119" s="7" t="s">
        <v>286</v>
      </c>
      <c r="D119" s="11">
        <v>42215</v>
      </c>
      <c r="E119" s="12">
        <v>132648</v>
      </c>
      <c r="F119" s="12">
        <f>Tsp_Jul_Aug!H187</f>
        <v>382</v>
      </c>
      <c r="G119" s="13">
        <f t="shared" si="2"/>
        <v>0.28798021832217596</v>
      </c>
      <c r="H119" s="12">
        <f>Tsp_Jul_Aug!K187</f>
        <v>37</v>
      </c>
      <c r="I119" s="12">
        <f>Tsp_Jul_Aug!G187</f>
        <v>94</v>
      </c>
      <c r="J119" s="12">
        <f>Tsp_Jul_Aug!J187</f>
        <v>0</v>
      </c>
      <c r="K119" s="12">
        <f>Tsp_Jul_Aug!U187</f>
        <v>0</v>
      </c>
      <c r="L119" s="12">
        <f>Tsp_Jul_Aug!V187</f>
        <v>0</v>
      </c>
      <c r="M119" s="12">
        <f>Tsp_Jul_Aug!W187</f>
        <v>0</v>
      </c>
      <c r="N119" s="12">
        <f>Tsp_Jul_Aug!X187</f>
        <v>0</v>
      </c>
      <c r="O119" s="12">
        <f>Tsp_Jul_Aug!Y187</f>
        <v>0</v>
      </c>
      <c r="P119" s="12">
        <f t="shared" si="3"/>
        <v>0</v>
      </c>
      <c r="Q119" s="7"/>
    </row>
    <row r="120" spans="1:17" s="14" customFormat="1" ht="15" customHeight="1" x14ac:dyDescent="0.25">
      <c r="A120" s="7" t="s">
        <v>21</v>
      </c>
      <c r="B120" s="7" t="s">
        <v>158</v>
      </c>
      <c r="C120" s="7" t="s">
        <v>287</v>
      </c>
      <c r="D120" s="11">
        <v>42217</v>
      </c>
      <c r="E120" s="12">
        <v>47474</v>
      </c>
      <c r="F120" s="12">
        <f>Tsp_Jul_Aug!H176</f>
        <v>9495</v>
      </c>
      <c r="G120" s="13">
        <f t="shared" si="2"/>
        <v>20.000421283228714</v>
      </c>
      <c r="H120" s="12">
        <f>Tsp_Jul_Aug!K176</f>
        <v>8</v>
      </c>
      <c r="I120" s="12">
        <f>Tsp_Jul_Aug!G176</f>
        <v>2258</v>
      </c>
      <c r="J120" s="12">
        <f>Tsp_Jul_Aug!J176</f>
        <v>0</v>
      </c>
      <c r="K120" s="12">
        <f>Tsp_Jul_Aug!U176</f>
        <v>0</v>
      </c>
      <c r="L120" s="12">
        <f>Tsp_Jul_Aug!V176</f>
        <v>0</v>
      </c>
      <c r="M120" s="12">
        <f>Tsp_Jul_Aug!W176</f>
        <v>0</v>
      </c>
      <c r="N120" s="12">
        <f>Tsp_Jul_Aug!X176</f>
        <v>10751400</v>
      </c>
      <c r="O120" s="12">
        <f>Tsp_Jul_Aug!Y176</f>
        <v>0</v>
      </c>
      <c r="P120" s="12">
        <f t="shared" si="3"/>
        <v>10751400</v>
      </c>
      <c r="Q120" s="7"/>
    </row>
    <row r="121" spans="1:17" s="14" customFormat="1" ht="15" customHeight="1" x14ac:dyDescent="0.25">
      <c r="A121" s="7" t="s">
        <v>21</v>
      </c>
      <c r="B121" s="7" t="s">
        <v>159</v>
      </c>
      <c r="C121" s="7" t="s">
        <v>288</v>
      </c>
      <c r="D121" s="11">
        <v>42221</v>
      </c>
      <c r="E121" s="12">
        <v>214969</v>
      </c>
      <c r="F121" s="12">
        <f>Tsp_Jul_Aug!H184</f>
        <v>6499</v>
      </c>
      <c r="G121" s="13">
        <f t="shared" si="2"/>
        <v>3.0232266047662688</v>
      </c>
      <c r="H121" s="12">
        <f>Tsp_Jul_Aug!K184</f>
        <v>0</v>
      </c>
      <c r="I121" s="12">
        <f>Tsp_Jul_Aug!G184</f>
        <v>1395</v>
      </c>
      <c r="J121" s="12">
        <f>Tsp_Jul_Aug!J184</f>
        <v>0</v>
      </c>
      <c r="K121" s="12">
        <f>Tsp_Jul_Aug!U184</f>
        <v>5760000</v>
      </c>
      <c r="L121" s="12">
        <f>Tsp_Jul_Aug!V184</f>
        <v>0</v>
      </c>
      <c r="M121" s="12">
        <f>Tsp_Jul_Aug!W184</f>
        <v>0</v>
      </c>
      <c r="N121" s="12">
        <f>Tsp_Jul_Aug!X184</f>
        <v>4065000</v>
      </c>
      <c r="O121" s="12">
        <f>Tsp_Jul_Aug!Y184</f>
        <v>0</v>
      </c>
      <c r="P121" s="12">
        <f t="shared" si="3"/>
        <v>9825000</v>
      </c>
      <c r="Q121" s="7"/>
    </row>
    <row r="122" spans="1:17" s="14" customFormat="1" ht="15" customHeight="1" x14ac:dyDescent="0.25">
      <c r="A122" s="7" t="s">
        <v>21</v>
      </c>
      <c r="B122" s="7" t="s">
        <v>160</v>
      </c>
      <c r="C122" s="7" t="s">
        <v>289</v>
      </c>
      <c r="D122" s="11">
        <v>42221</v>
      </c>
      <c r="E122" s="12">
        <v>134057</v>
      </c>
      <c r="F122" s="12">
        <f>Tsp_Jul_Aug!H168</f>
        <v>6502</v>
      </c>
      <c r="G122" s="13">
        <f t="shared" si="2"/>
        <v>4.8501756715427025</v>
      </c>
      <c r="H122" s="12">
        <f>Tsp_Jul_Aug!K168</f>
        <v>0</v>
      </c>
      <c r="I122" s="12">
        <f>Tsp_Jul_Aug!G168</f>
        <v>60</v>
      </c>
      <c r="J122" s="12">
        <f>Tsp_Jul_Aug!J168</f>
        <v>0</v>
      </c>
      <c r="K122" s="12">
        <f>Tsp_Jul_Aug!U168</f>
        <v>0</v>
      </c>
      <c r="L122" s="12">
        <f>Tsp_Jul_Aug!V168</f>
        <v>0</v>
      </c>
      <c r="M122" s="12">
        <f>Tsp_Jul_Aug!W168</f>
        <v>0</v>
      </c>
      <c r="N122" s="12">
        <f>Tsp_Jul_Aug!X168</f>
        <v>0</v>
      </c>
      <c r="O122" s="12">
        <f>Tsp_Jul_Aug!Y168</f>
        <v>0</v>
      </c>
      <c r="P122" s="12">
        <f t="shared" si="3"/>
        <v>0</v>
      </c>
      <c r="Q122" s="7"/>
    </row>
    <row r="123" spans="1:17" s="14" customFormat="1" ht="15" customHeight="1" x14ac:dyDescent="0.25">
      <c r="A123" s="7" t="s">
        <v>21</v>
      </c>
      <c r="B123" s="7" t="s">
        <v>161</v>
      </c>
      <c r="C123" s="7" t="s">
        <v>290</v>
      </c>
      <c r="D123" s="11">
        <v>42221</v>
      </c>
      <c r="E123" s="12">
        <v>185133</v>
      </c>
      <c r="F123" s="12">
        <f>Tsp_Jul_Aug!H169</f>
        <v>5247</v>
      </c>
      <c r="G123" s="13">
        <f t="shared" si="2"/>
        <v>2.8341786715496426</v>
      </c>
      <c r="H123" s="12">
        <f>Tsp_Jul_Aug!K169</f>
        <v>0</v>
      </c>
      <c r="I123" s="12">
        <f>Tsp_Jul_Aug!G169</f>
        <v>1272</v>
      </c>
      <c r="J123" s="12">
        <f>Tsp_Jul_Aug!J169</f>
        <v>0</v>
      </c>
      <c r="K123" s="12">
        <f>Tsp_Jul_Aug!U169</f>
        <v>0</v>
      </c>
      <c r="L123" s="12">
        <f>Tsp_Jul_Aug!V169</f>
        <v>0</v>
      </c>
      <c r="M123" s="12">
        <f>Tsp_Jul_Aug!W169</f>
        <v>0</v>
      </c>
      <c r="N123" s="12">
        <f>Tsp_Jul_Aug!X169</f>
        <v>0</v>
      </c>
      <c r="O123" s="12">
        <f>Tsp_Jul_Aug!Y169</f>
        <v>0</v>
      </c>
      <c r="P123" s="12">
        <f t="shared" si="3"/>
        <v>0</v>
      </c>
      <c r="Q123" s="7"/>
    </row>
    <row r="124" spans="1:17" s="14" customFormat="1" ht="15" customHeight="1" x14ac:dyDescent="0.25">
      <c r="A124" s="7" t="s">
        <v>21</v>
      </c>
      <c r="B124" s="7" t="s">
        <v>162</v>
      </c>
      <c r="C124" s="7" t="s">
        <v>291</v>
      </c>
      <c r="D124" s="11">
        <v>42221</v>
      </c>
      <c r="E124" s="12">
        <v>188688</v>
      </c>
      <c r="F124" s="12">
        <f>Tsp_Jul_Aug!H172</f>
        <v>12665</v>
      </c>
      <c r="G124" s="13">
        <f t="shared" si="2"/>
        <v>6.7121385567709666</v>
      </c>
      <c r="H124" s="12">
        <f>Tsp_Jul_Aug!K172</f>
        <v>0</v>
      </c>
      <c r="I124" s="12">
        <f>Tsp_Jul_Aug!G172</f>
        <v>3158</v>
      </c>
      <c r="J124" s="12">
        <f>Tsp_Jul_Aug!J172</f>
        <v>0</v>
      </c>
      <c r="K124" s="12">
        <f>Tsp_Jul_Aug!U172</f>
        <v>0</v>
      </c>
      <c r="L124" s="12">
        <f>Tsp_Jul_Aug!V172</f>
        <v>0</v>
      </c>
      <c r="M124" s="12">
        <f>Tsp_Jul_Aug!W172</f>
        <v>0</v>
      </c>
      <c r="N124" s="12">
        <f>Tsp_Jul_Aug!X172</f>
        <v>0</v>
      </c>
      <c r="O124" s="12">
        <f>Tsp_Jul_Aug!Y172</f>
        <v>0</v>
      </c>
      <c r="P124" s="12">
        <f t="shared" si="3"/>
        <v>0</v>
      </c>
      <c r="Q124" s="7"/>
    </row>
    <row r="125" spans="1:17" s="14" customFormat="1" ht="15" customHeight="1" x14ac:dyDescent="0.25">
      <c r="A125" s="7" t="s">
        <v>21</v>
      </c>
      <c r="B125" s="7" t="s">
        <v>163</v>
      </c>
      <c r="C125" s="7" t="s">
        <v>292</v>
      </c>
      <c r="D125" s="11">
        <v>42221</v>
      </c>
      <c r="E125" s="12">
        <v>236110</v>
      </c>
      <c r="F125" s="12">
        <f>Tsp_Jul_Aug!H174</f>
        <v>44056</v>
      </c>
      <c r="G125" s="13">
        <f t="shared" si="2"/>
        <v>18.659099572233281</v>
      </c>
      <c r="H125" s="12">
        <f>Tsp_Jul_Aug!K174</f>
        <v>0</v>
      </c>
      <c r="I125" s="12">
        <f>Tsp_Jul_Aug!G174</f>
        <v>9785</v>
      </c>
      <c r="J125" s="12">
        <f>Tsp_Jul_Aug!J174</f>
        <v>0</v>
      </c>
      <c r="K125" s="12">
        <f>Tsp_Jul_Aug!U174</f>
        <v>0</v>
      </c>
      <c r="L125" s="12">
        <f>Tsp_Jul_Aug!V174</f>
        <v>0</v>
      </c>
      <c r="M125" s="12">
        <f>Tsp_Jul_Aug!W174</f>
        <v>0</v>
      </c>
      <c r="N125" s="12">
        <f>Tsp_Jul_Aug!X174</f>
        <v>0</v>
      </c>
      <c r="O125" s="12">
        <f>Tsp_Jul_Aug!Y174</f>
        <v>0</v>
      </c>
      <c r="P125" s="12">
        <f t="shared" si="3"/>
        <v>0</v>
      </c>
      <c r="Q125" s="7"/>
    </row>
    <row r="126" spans="1:17" s="14" customFormat="1" ht="15" customHeight="1" x14ac:dyDescent="0.25">
      <c r="A126" s="7" t="s">
        <v>21</v>
      </c>
      <c r="B126" s="7" t="s">
        <v>164</v>
      </c>
      <c r="C126" s="7" t="s">
        <v>293</v>
      </c>
      <c r="D126" s="11">
        <v>42221</v>
      </c>
      <c r="E126" s="12">
        <v>51413</v>
      </c>
      <c r="F126" s="12">
        <f>Tsp_Jul_Aug!H175</f>
        <v>298</v>
      </c>
      <c r="G126" s="13">
        <f t="shared" si="2"/>
        <v>0.57961994048197929</v>
      </c>
      <c r="H126" s="12">
        <f>Tsp_Jul_Aug!K175</f>
        <v>0</v>
      </c>
      <c r="I126" s="12">
        <f>Tsp_Jul_Aug!G175</f>
        <v>71</v>
      </c>
      <c r="J126" s="12">
        <f>Tsp_Jul_Aug!J175</f>
        <v>0</v>
      </c>
      <c r="K126" s="12">
        <f>Tsp_Jul_Aug!U175</f>
        <v>0</v>
      </c>
      <c r="L126" s="12">
        <f>Tsp_Jul_Aug!V175</f>
        <v>0</v>
      </c>
      <c r="M126" s="12">
        <f>Tsp_Jul_Aug!W175</f>
        <v>0</v>
      </c>
      <c r="N126" s="12">
        <f>Tsp_Jul_Aug!X175</f>
        <v>0</v>
      </c>
      <c r="O126" s="12">
        <f>Tsp_Jul_Aug!Y175</f>
        <v>0</v>
      </c>
      <c r="P126" s="12">
        <f t="shared" si="3"/>
        <v>0</v>
      </c>
      <c r="Q126" s="7"/>
    </row>
    <row r="127" spans="1:17" s="14" customFormat="1" ht="15" customHeight="1" x14ac:dyDescent="0.25">
      <c r="A127" s="7" t="s">
        <v>21</v>
      </c>
      <c r="B127" s="7" t="s">
        <v>165</v>
      </c>
      <c r="C127" s="7" t="s">
        <v>294</v>
      </c>
      <c r="D127" s="11">
        <v>42221</v>
      </c>
      <c r="E127" s="12">
        <v>104108</v>
      </c>
      <c r="F127" s="12">
        <f>Tsp_Jul_Aug!H177</f>
        <v>8436</v>
      </c>
      <c r="G127" s="13">
        <f t="shared" si="2"/>
        <v>8.1031236792561572</v>
      </c>
      <c r="H127" s="12">
        <f>Tsp_Jul_Aug!K177</f>
        <v>1</v>
      </c>
      <c r="I127" s="12">
        <f>Tsp_Jul_Aug!G177</f>
        <v>2070</v>
      </c>
      <c r="J127" s="12">
        <f>Tsp_Jul_Aug!J177</f>
        <v>0</v>
      </c>
      <c r="K127" s="12">
        <f>Tsp_Jul_Aug!U177</f>
        <v>0</v>
      </c>
      <c r="L127" s="12">
        <f>Tsp_Jul_Aug!V177</f>
        <v>0</v>
      </c>
      <c r="M127" s="12">
        <f>Tsp_Jul_Aug!W177</f>
        <v>0</v>
      </c>
      <c r="N127" s="12">
        <f>Tsp_Jul_Aug!X177</f>
        <v>0</v>
      </c>
      <c r="O127" s="12">
        <f>Tsp_Jul_Aug!Y177</f>
        <v>0</v>
      </c>
      <c r="P127" s="12">
        <f t="shared" si="3"/>
        <v>0</v>
      </c>
      <c r="Q127" s="7"/>
    </row>
    <row r="128" spans="1:17" s="14" customFormat="1" ht="15" customHeight="1" x14ac:dyDescent="0.25">
      <c r="A128" s="7" t="s">
        <v>21</v>
      </c>
      <c r="B128" s="7" t="s">
        <v>98</v>
      </c>
      <c r="C128" s="7" t="s">
        <v>309</v>
      </c>
      <c r="D128" s="11">
        <v>42221</v>
      </c>
      <c r="E128" s="12">
        <v>122411</v>
      </c>
      <c r="F128" s="12">
        <f>Tsp_Jul_Aug!H180</f>
        <v>29996</v>
      </c>
      <c r="G128" s="13">
        <f t="shared" si="2"/>
        <v>24.504333760854824</v>
      </c>
      <c r="H128" s="12">
        <f>Tsp_Jul_Aug!K180</f>
        <v>6</v>
      </c>
      <c r="I128" s="12">
        <f>Tsp_Jul_Aug!G180</f>
        <v>741</v>
      </c>
      <c r="J128" s="12">
        <f>Tsp_Jul_Aug!J180</f>
        <v>0</v>
      </c>
      <c r="K128" s="12">
        <f>Tsp_Jul_Aug!U180</f>
        <v>0</v>
      </c>
      <c r="L128" s="12">
        <f>Tsp_Jul_Aug!V180</f>
        <v>0</v>
      </c>
      <c r="M128" s="12">
        <f>Tsp_Jul_Aug!W180</f>
        <v>0</v>
      </c>
      <c r="N128" s="12">
        <f>Tsp_Jul_Aug!X180</f>
        <v>0</v>
      </c>
      <c r="O128" s="12">
        <f>Tsp_Jul_Aug!Y180</f>
        <v>0</v>
      </c>
      <c r="P128" s="12">
        <f t="shared" si="3"/>
        <v>0</v>
      </c>
      <c r="Q128" s="7"/>
    </row>
    <row r="129" spans="1:17" s="14" customFormat="1" ht="15" customHeight="1" x14ac:dyDescent="0.25">
      <c r="A129" s="7" t="s">
        <v>21</v>
      </c>
      <c r="B129" s="7" t="s">
        <v>166</v>
      </c>
      <c r="C129" s="7" t="s">
        <v>295</v>
      </c>
      <c r="D129" s="11">
        <v>42221</v>
      </c>
      <c r="E129" s="12">
        <v>117514</v>
      </c>
      <c r="F129" s="12">
        <f>Tsp_Jul_Aug!H181</f>
        <v>6201</v>
      </c>
      <c r="G129" s="13">
        <f t="shared" si="2"/>
        <v>5.2768180812498935</v>
      </c>
      <c r="H129" s="12">
        <f>Tsp_Jul_Aug!K181</f>
        <v>0</v>
      </c>
      <c r="I129" s="12">
        <f>Tsp_Jul_Aug!G181</f>
        <v>1524</v>
      </c>
      <c r="J129" s="12">
        <f>Tsp_Jul_Aug!J181</f>
        <v>0</v>
      </c>
      <c r="K129" s="12">
        <f>Tsp_Jul_Aug!U181</f>
        <v>0</v>
      </c>
      <c r="L129" s="12">
        <f>Tsp_Jul_Aug!V181</f>
        <v>0</v>
      </c>
      <c r="M129" s="12">
        <f>Tsp_Jul_Aug!W181</f>
        <v>0</v>
      </c>
      <c r="N129" s="12">
        <f>Tsp_Jul_Aug!X181</f>
        <v>0</v>
      </c>
      <c r="O129" s="12">
        <f>Tsp_Jul_Aug!Y181</f>
        <v>0</v>
      </c>
      <c r="P129" s="12">
        <f t="shared" si="3"/>
        <v>0</v>
      </c>
      <c r="Q129" s="7"/>
    </row>
    <row r="130" spans="1:17" s="14" customFormat="1" ht="15" customHeight="1" x14ac:dyDescent="0.25">
      <c r="A130" s="7" t="s">
        <v>21</v>
      </c>
      <c r="B130" s="7" t="s">
        <v>167</v>
      </c>
      <c r="C130" s="7" t="s">
        <v>296</v>
      </c>
      <c r="D130" s="11">
        <v>42221</v>
      </c>
      <c r="E130" s="12">
        <v>75135</v>
      </c>
      <c r="F130" s="12">
        <f>Tsp_Jul_Aug!H178</f>
        <v>5927</v>
      </c>
      <c r="G130" s="13">
        <f t="shared" si="2"/>
        <v>7.8884674253011253</v>
      </c>
      <c r="H130" s="12">
        <f>Tsp_Jul_Aug!K178</f>
        <v>0</v>
      </c>
      <c r="I130" s="12">
        <f>Tsp_Jul_Aug!G178</f>
        <v>1556</v>
      </c>
      <c r="J130" s="12">
        <f>Tsp_Jul_Aug!J178</f>
        <v>0</v>
      </c>
      <c r="K130" s="12">
        <f>Tsp_Jul_Aug!U178</f>
        <v>0</v>
      </c>
      <c r="L130" s="12">
        <f>Tsp_Jul_Aug!V178</f>
        <v>0</v>
      </c>
      <c r="M130" s="12">
        <f>Tsp_Jul_Aug!W178</f>
        <v>0</v>
      </c>
      <c r="N130" s="12">
        <f>Tsp_Jul_Aug!X178</f>
        <v>0</v>
      </c>
      <c r="O130" s="12">
        <f>Tsp_Jul_Aug!Y178</f>
        <v>0</v>
      </c>
      <c r="P130" s="12">
        <f t="shared" si="3"/>
        <v>0</v>
      </c>
      <c r="Q130" s="7"/>
    </row>
    <row r="131" spans="1:17" s="14" customFormat="1" ht="15" customHeight="1" x14ac:dyDescent="0.25">
      <c r="A131" s="7" t="s">
        <v>21</v>
      </c>
      <c r="B131" s="7" t="s">
        <v>168</v>
      </c>
      <c r="C131" s="7" t="s">
        <v>297</v>
      </c>
      <c r="D131" s="11">
        <v>42221</v>
      </c>
      <c r="E131" s="12">
        <v>234947</v>
      </c>
      <c r="F131" s="12">
        <f>Tsp_Jul_Aug!H182</f>
        <v>31439</v>
      </c>
      <c r="G131" s="13">
        <f t="shared" si="2"/>
        <v>13.381315786113465</v>
      </c>
      <c r="H131" s="12">
        <f>Tsp_Jul_Aug!K182</f>
        <v>49</v>
      </c>
      <c r="I131" s="12">
        <f>Tsp_Jul_Aug!G182</f>
        <v>7096</v>
      </c>
      <c r="J131" s="12">
        <f>Tsp_Jul_Aug!J182</f>
        <v>0</v>
      </c>
      <c r="K131" s="12">
        <f>Tsp_Jul_Aug!U182</f>
        <v>0</v>
      </c>
      <c r="L131" s="12">
        <f>Tsp_Jul_Aug!V182</f>
        <v>0</v>
      </c>
      <c r="M131" s="12">
        <f>Tsp_Jul_Aug!W182</f>
        <v>0</v>
      </c>
      <c r="N131" s="12">
        <f>Tsp_Jul_Aug!X182</f>
        <v>0</v>
      </c>
      <c r="O131" s="12">
        <f>Tsp_Jul_Aug!Y182</f>
        <v>0</v>
      </c>
      <c r="P131" s="12">
        <f t="shared" si="3"/>
        <v>0</v>
      </c>
      <c r="Q131" s="7"/>
    </row>
    <row r="132" spans="1:17" s="14" customFormat="1" ht="15" customHeight="1" x14ac:dyDescent="0.25">
      <c r="A132" s="7" t="s">
        <v>21</v>
      </c>
      <c r="B132" s="7" t="s">
        <v>169</v>
      </c>
      <c r="C132" s="7" t="s">
        <v>298</v>
      </c>
      <c r="D132" s="11">
        <v>42221</v>
      </c>
      <c r="E132" s="12">
        <v>289650</v>
      </c>
      <c r="F132" s="12">
        <f>Tsp_Jul_Aug!H183</f>
        <v>19529</v>
      </c>
      <c r="G132" s="13">
        <f t="shared" si="2"/>
        <v>6.7422751596754704</v>
      </c>
      <c r="H132" s="12">
        <f>Tsp_Jul_Aug!K183</f>
        <v>0</v>
      </c>
      <c r="I132" s="12">
        <f>Tsp_Jul_Aug!G183</f>
        <v>4798</v>
      </c>
      <c r="J132" s="12">
        <f>Tsp_Jul_Aug!J183</f>
        <v>0</v>
      </c>
      <c r="K132" s="12">
        <f>Tsp_Jul_Aug!U183</f>
        <v>0</v>
      </c>
      <c r="L132" s="12">
        <f>Tsp_Jul_Aug!V183</f>
        <v>0</v>
      </c>
      <c r="M132" s="12">
        <f>Tsp_Jul_Aug!W183</f>
        <v>0</v>
      </c>
      <c r="N132" s="12">
        <f>Tsp_Jul_Aug!X183</f>
        <v>0</v>
      </c>
      <c r="O132" s="12">
        <f>Tsp_Jul_Aug!Y183</f>
        <v>0</v>
      </c>
      <c r="P132" s="12">
        <f t="shared" si="3"/>
        <v>0</v>
      </c>
      <c r="Q132" s="7"/>
    </row>
    <row r="133" spans="1:17" s="14" customFormat="1" ht="15" customHeight="1" x14ac:dyDescent="0.25">
      <c r="A133" s="7" t="s">
        <v>21</v>
      </c>
      <c r="B133" s="7" t="s">
        <v>170</v>
      </c>
      <c r="C133" s="7" t="s">
        <v>299</v>
      </c>
      <c r="D133" s="11">
        <v>42221</v>
      </c>
      <c r="E133" s="12">
        <v>102655</v>
      </c>
      <c r="F133" s="12">
        <f>Tsp_Jul_Aug!H186</f>
        <v>858</v>
      </c>
      <c r="G133" s="13">
        <f t="shared" ref="G133:G139" si="5">F133/E133*100</f>
        <v>0.83580926403974476</v>
      </c>
      <c r="H133" s="12">
        <f>Tsp_Jul_Aug!K186</f>
        <v>0</v>
      </c>
      <c r="I133" s="12">
        <f>Tsp_Jul_Aug!G186</f>
        <v>265</v>
      </c>
      <c r="J133" s="12">
        <f>Tsp_Jul_Aug!J186</f>
        <v>0</v>
      </c>
      <c r="K133" s="12">
        <f>Tsp_Jul_Aug!U186</f>
        <v>0</v>
      </c>
      <c r="L133" s="12">
        <f>Tsp_Jul_Aug!V186</f>
        <v>0</v>
      </c>
      <c r="M133" s="12">
        <f>Tsp_Jul_Aug!W186</f>
        <v>0</v>
      </c>
      <c r="N133" s="12">
        <f>Tsp_Jul_Aug!X186</f>
        <v>0</v>
      </c>
      <c r="O133" s="12">
        <f>Tsp_Jul_Aug!Y186</f>
        <v>0</v>
      </c>
      <c r="P133" s="12">
        <f t="shared" si="3"/>
        <v>0</v>
      </c>
      <c r="Q133" s="7"/>
    </row>
    <row r="134" spans="1:17" s="14" customFormat="1" ht="15" customHeight="1" x14ac:dyDescent="0.25">
      <c r="A134" s="7" t="s">
        <v>39</v>
      </c>
      <c r="B134" s="7" t="s">
        <v>171</v>
      </c>
      <c r="C134" s="20" t="s">
        <v>300</v>
      </c>
      <c r="D134" s="7"/>
      <c r="E134" s="21">
        <v>343270</v>
      </c>
      <c r="F134" s="12">
        <f>Tsp_Jul_Aug!H197</f>
        <v>0</v>
      </c>
      <c r="G134" s="13">
        <f t="shared" si="5"/>
        <v>0</v>
      </c>
      <c r="H134" s="12">
        <f>Tsp_Jul_Aug!K197</f>
        <v>0</v>
      </c>
      <c r="I134" s="12">
        <f>Tsp_Jul_Aug!G197</f>
        <v>0</v>
      </c>
      <c r="J134" s="12">
        <f>Tsp_Jul_Aug!J197</f>
        <v>0</v>
      </c>
      <c r="K134" s="12">
        <f>Tsp_Jul_Aug!U197</f>
        <v>0</v>
      </c>
      <c r="L134" s="12">
        <f>Tsp_Jul_Aug!V197</f>
        <v>0</v>
      </c>
      <c r="M134" s="12">
        <f>Tsp_Jul_Aug!W197</f>
        <v>0</v>
      </c>
      <c r="N134" s="12">
        <f>Tsp_Jul_Aug!X197</f>
        <v>0</v>
      </c>
      <c r="O134" s="12">
        <f>Tsp_Jul_Aug!Y197</f>
        <v>0</v>
      </c>
      <c r="P134" s="12">
        <f t="shared" si="3"/>
        <v>0</v>
      </c>
      <c r="Q134" s="7"/>
    </row>
    <row r="135" spans="1:17" s="14" customFormat="1" x14ac:dyDescent="0.25">
      <c r="A135" s="7" t="s">
        <v>39</v>
      </c>
      <c r="B135" s="7" t="s">
        <v>172</v>
      </c>
      <c r="C135" s="20" t="s">
        <v>301</v>
      </c>
      <c r="D135" s="7"/>
      <c r="E135" s="21">
        <v>244279</v>
      </c>
      <c r="F135" s="12">
        <f>Tsp_Jul_Aug!H195</f>
        <v>2695</v>
      </c>
      <c r="G135" s="13">
        <f t="shared" si="5"/>
        <v>1.1032466974238475</v>
      </c>
      <c r="H135" s="12">
        <f>Tsp_Jul_Aug!K195</f>
        <v>0</v>
      </c>
      <c r="I135" s="12">
        <f>Tsp_Jul_Aug!G195</f>
        <v>742</v>
      </c>
      <c r="J135" s="12">
        <f>Tsp_Jul_Aug!J195</f>
        <v>1</v>
      </c>
      <c r="K135" s="12">
        <f>Tsp_Jul_Aug!U195</f>
        <v>16650</v>
      </c>
      <c r="L135" s="12">
        <f>Tsp_Jul_Aug!V195</f>
        <v>0</v>
      </c>
      <c r="M135" s="12">
        <f>Tsp_Jul_Aug!W195</f>
        <v>0</v>
      </c>
      <c r="N135" s="12">
        <f>Tsp_Jul_Aug!X195</f>
        <v>317070</v>
      </c>
      <c r="O135" s="12">
        <f>Tsp_Jul_Aug!Y195</f>
        <v>0</v>
      </c>
      <c r="P135" s="12">
        <f t="shared" si="3"/>
        <v>333720</v>
      </c>
      <c r="Q135" s="7"/>
    </row>
    <row r="136" spans="1:17" s="14" customFormat="1" x14ac:dyDescent="0.25">
      <c r="A136" s="7" t="s">
        <v>39</v>
      </c>
      <c r="B136" s="7" t="s">
        <v>173</v>
      </c>
      <c r="C136" s="7" t="s">
        <v>302</v>
      </c>
      <c r="D136" s="7"/>
      <c r="E136" s="21">
        <v>269522</v>
      </c>
      <c r="F136" s="12">
        <f>Tsp_Jul_Aug!H196</f>
        <v>134</v>
      </c>
      <c r="G136" s="13">
        <f t="shared" si="5"/>
        <v>4.9717648281030868E-2</v>
      </c>
      <c r="H136" s="12">
        <f>Tsp_Jul_Aug!K196</f>
        <v>0</v>
      </c>
      <c r="I136" s="12">
        <f>Tsp_Jul_Aug!G196</f>
        <v>32</v>
      </c>
      <c r="J136" s="12">
        <f>Tsp_Jul_Aug!J196</f>
        <v>0</v>
      </c>
      <c r="K136" s="12">
        <f>Tsp_Jul_Aug!U196</f>
        <v>0</v>
      </c>
      <c r="L136" s="12">
        <f>Tsp_Jul_Aug!V196</f>
        <v>0</v>
      </c>
      <c r="M136" s="12">
        <f>Tsp_Jul_Aug!W196</f>
        <v>0</v>
      </c>
      <c r="N136" s="12">
        <f>Tsp_Jul_Aug!X196</f>
        <v>0</v>
      </c>
      <c r="O136" s="12">
        <f>Tsp_Jul_Aug!Y196</f>
        <v>0</v>
      </c>
      <c r="P136" s="12">
        <f t="shared" si="3"/>
        <v>0</v>
      </c>
      <c r="Q136" s="7"/>
    </row>
    <row r="137" spans="1:17" s="14" customFormat="1" x14ac:dyDescent="0.25">
      <c r="A137" s="7" t="s">
        <v>39</v>
      </c>
      <c r="B137" s="7" t="s">
        <v>174</v>
      </c>
      <c r="C137" s="7" t="s">
        <v>303</v>
      </c>
      <c r="D137" s="7"/>
      <c r="E137" s="21">
        <v>165518</v>
      </c>
      <c r="F137" s="12">
        <f>Tsp_Jul_Aug!H191</f>
        <v>723</v>
      </c>
      <c r="G137" s="13">
        <f t="shared" si="5"/>
        <v>0.43681049795188437</v>
      </c>
      <c r="H137" s="12">
        <f>Tsp_Jul_Aug!K191</f>
        <v>0</v>
      </c>
      <c r="I137" s="12">
        <f>Tsp_Jul_Aug!G191</f>
        <v>141</v>
      </c>
      <c r="J137" s="12">
        <f>Tsp_Jul_Aug!J191</f>
        <v>0</v>
      </c>
      <c r="K137" s="12">
        <f>Tsp_Jul_Aug!U191</f>
        <v>0</v>
      </c>
      <c r="L137" s="12">
        <f>Tsp_Jul_Aug!V191</f>
        <v>0</v>
      </c>
      <c r="M137" s="12">
        <f>Tsp_Jul_Aug!W191</f>
        <v>0</v>
      </c>
      <c r="N137" s="12">
        <f>Tsp_Jul_Aug!X191</f>
        <v>1065030</v>
      </c>
      <c r="O137" s="12">
        <f>Tsp_Jul_Aug!Y191</f>
        <v>0</v>
      </c>
      <c r="P137" s="12">
        <f t="shared" si="3"/>
        <v>1065030</v>
      </c>
      <c r="Q137" s="7"/>
    </row>
    <row r="138" spans="1:17" s="14" customFormat="1" x14ac:dyDescent="0.25">
      <c r="A138" s="7" t="s">
        <v>39</v>
      </c>
      <c r="B138" s="7" t="s">
        <v>175</v>
      </c>
      <c r="C138" s="7" t="s">
        <v>304</v>
      </c>
      <c r="D138" s="7"/>
      <c r="E138" s="21">
        <v>277165</v>
      </c>
      <c r="F138" s="12">
        <f>Tsp_Jul_Aug!H198</f>
        <v>56456</v>
      </c>
      <c r="G138" s="13">
        <f t="shared" si="5"/>
        <v>20.369094221853409</v>
      </c>
      <c r="H138" s="12">
        <f>Tsp_Jul_Aug!K198</f>
        <v>0</v>
      </c>
      <c r="I138" s="12">
        <f>Tsp_Jul_Aug!G198</f>
        <v>13903</v>
      </c>
      <c r="J138" s="12">
        <f>Tsp_Jul_Aug!J198</f>
        <v>0</v>
      </c>
      <c r="K138" s="12">
        <f>Tsp_Jul_Aug!U198</f>
        <v>0</v>
      </c>
      <c r="L138" s="12">
        <f>Tsp_Jul_Aug!V198</f>
        <v>0</v>
      </c>
      <c r="M138" s="12">
        <f>Tsp_Jul_Aug!W198</f>
        <v>0</v>
      </c>
      <c r="N138" s="12">
        <f>Tsp_Jul_Aug!X198</f>
        <v>9170640</v>
      </c>
      <c r="O138" s="12">
        <f>Tsp_Jul_Aug!Y198</f>
        <v>0</v>
      </c>
      <c r="P138" s="12">
        <f t="shared" si="3"/>
        <v>9170640</v>
      </c>
      <c r="Q138" s="7" t="s">
        <v>310</v>
      </c>
    </row>
    <row r="139" spans="1:17" x14ac:dyDescent="0.25">
      <c r="A139" s="3" t="s">
        <v>39</v>
      </c>
      <c r="B139" s="3" t="s">
        <v>176</v>
      </c>
      <c r="C139" s="3" t="s">
        <v>305</v>
      </c>
      <c r="D139" s="3"/>
      <c r="E139" s="3">
        <v>145768</v>
      </c>
      <c r="F139" s="12">
        <f>Tsp_Jul_Aug!H199</f>
        <v>3074</v>
      </c>
      <c r="G139" s="13">
        <f t="shared" si="5"/>
        <v>2.1088304703364251</v>
      </c>
      <c r="H139" s="12">
        <f>Tsp_Jul_Aug!K199</f>
        <v>0</v>
      </c>
      <c r="I139" s="12">
        <f>Tsp_Jul_Aug!G199</f>
        <v>705</v>
      </c>
      <c r="J139" s="12">
        <f>Tsp_Jul_Aug!J199</f>
        <v>0</v>
      </c>
      <c r="K139" s="12">
        <f>Tsp_Jul_Aug!U199</f>
        <v>0</v>
      </c>
      <c r="L139" s="12">
        <f>Tsp_Jul_Aug!V199</f>
        <v>0</v>
      </c>
      <c r="M139" s="12">
        <f>Tsp_Jul_Aug!W199</f>
        <v>0</v>
      </c>
      <c r="N139" s="12">
        <f>Tsp_Jul_Aug!X199</f>
        <v>0</v>
      </c>
      <c r="O139" s="12">
        <f>Tsp_Jul_Aug!Y199</f>
        <v>0</v>
      </c>
      <c r="P139" s="12">
        <f t="shared" ref="P139" si="6">SUM(K139:O139)</f>
        <v>0</v>
      </c>
      <c r="Q139" s="7"/>
    </row>
    <row r="140" spans="1:17" x14ac:dyDescent="0.25">
      <c r="F140" s="6"/>
      <c r="G140" s="6"/>
      <c r="H140" s="6"/>
      <c r="I140" s="6"/>
      <c r="J140" s="6"/>
      <c r="K140" s="6"/>
      <c r="L140" s="6"/>
      <c r="M140" s="6"/>
      <c r="N140" s="6"/>
      <c r="O140" s="6"/>
      <c r="P140" s="6"/>
    </row>
  </sheetData>
  <autoFilter ref="A3:Q139"/>
  <mergeCells count="11">
    <mergeCell ref="P2:P3"/>
    <mergeCell ref="Q2:Q3"/>
    <mergeCell ref="A2:A3"/>
    <mergeCell ref="B2:B3"/>
    <mergeCell ref="C2:C3"/>
    <mergeCell ref="D2:D3"/>
    <mergeCell ref="E2:E3"/>
    <mergeCell ref="F2:G2"/>
    <mergeCell ref="H2:I2"/>
    <mergeCell ref="J2:J3"/>
    <mergeCell ref="K2:O2"/>
  </mergeCells>
  <dataValidations count="2">
    <dataValidation type="list" allowBlank="1" showInputMessage="1" showErrorMessage="1" sqref="B4:B56 B59:B133">
      <formula1>INDIRECT(A4)</formula1>
    </dataValidation>
    <dataValidation type="list" allowBlank="1" showInputMessage="1" showErrorMessage="1" sqref="A4:A85 A88:A135">
      <formula1>SR</formula1>
    </dataValidation>
  </dataValidations>
  <pageMargins left="0.31496062992125984" right="0.31496062992125984" top="0.74803149606299213" bottom="0.74803149606299213" header="0.31496062992125984" footer="0.31496062992125984"/>
  <pageSetup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70C0"/>
  </sheetPr>
  <dimension ref="A1:Y22"/>
  <sheetViews>
    <sheetView tabSelected="1" workbookViewId="0">
      <pane xSplit="1" ySplit="4" topLeftCell="B5" activePane="bottomRight" state="frozen"/>
      <selection pane="topRight" activeCell="B1" sqref="B1"/>
      <selection pane="bottomLeft" activeCell="A5" sqref="A5"/>
      <selection pane="bottomRight" activeCell="A5" sqref="A5"/>
    </sheetView>
  </sheetViews>
  <sheetFormatPr defaultRowHeight="15" x14ac:dyDescent="0.25"/>
  <cols>
    <col min="1" max="1" width="12.5703125" bestFit="1" customWidth="1"/>
    <col min="2" max="2" width="10" customWidth="1"/>
    <col min="3" max="3" width="14" customWidth="1"/>
    <col min="4" max="4" width="13.42578125" customWidth="1"/>
    <col min="5" max="5" width="8.42578125" customWidth="1"/>
    <col min="6" max="6" width="10.42578125" customWidth="1"/>
    <col min="7" max="7" width="10.28515625" customWidth="1"/>
    <col min="8" max="8" width="7.42578125" customWidth="1"/>
    <col min="9" max="9" width="9.42578125" customWidth="1"/>
    <col min="10" max="10" width="8" customWidth="1"/>
    <col min="11" max="11" width="11.7109375" customWidth="1"/>
    <col min="12" max="12" width="10.28515625" customWidth="1"/>
    <col min="13" max="13" width="12.28515625" customWidth="1"/>
    <col min="14" max="17" width="10.28515625" customWidth="1"/>
    <col min="18" max="18" width="12" customWidth="1"/>
    <col min="19" max="19" width="10.85546875" customWidth="1"/>
    <col min="20" max="20" width="10.140625" bestFit="1" customWidth="1"/>
    <col min="21" max="22" width="11.140625" bestFit="1" customWidth="1"/>
    <col min="23" max="23" width="10" customWidth="1"/>
    <col min="24" max="25" width="11.140625" bestFit="1" customWidth="1"/>
  </cols>
  <sheetData>
    <row r="1" spans="1:24" ht="18.75" customHeight="1" x14ac:dyDescent="0.25">
      <c r="A1" s="87" t="s">
        <v>998</v>
      </c>
      <c r="B1" s="87"/>
      <c r="C1" s="87"/>
      <c r="D1" s="87"/>
      <c r="E1" s="87"/>
      <c r="F1" s="87"/>
      <c r="G1" s="87"/>
      <c r="H1" s="87"/>
      <c r="I1" s="87"/>
      <c r="J1" s="87"/>
      <c r="K1" s="87"/>
      <c r="L1" s="87"/>
      <c r="M1" s="87"/>
      <c r="N1" s="87" t="s">
        <v>998</v>
      </c>
      <c r="O1" s="87"/>
      <c r="P1" s="87"/>
      <c r="Q1" s="87"/>
      <c r="R1" s="87"/>
      <c r="S1" s="87"/>
      <c r="T1" s="87"/>
      <c r="U1" s="87"/>
      <c r="V1" s="87"/>
      <c r="W1" s="87"/>
      <c r="X1" s="87"/>
    </row>
    <row r="2" spans="1:24" ht="18.75" customHeight="1" x14ac:dyDescent="0.25">
      <c r="A2" s="85" t="s">
        <v>1003</v>
      </c>
      <c r="B2" s="86"/>
      <c r="C2" s="86"/>
      <c r="D2" s="86"/>
      <c r="E2" s="86"/>
      <c r="F2" s="86"/>
      <c r="G2" s="86"/>
      <c r="H2" s="86"/>
      <c r="I2" s="86"/>
      <c r="J2" s="86"/>
      <c r="K2" s="86"/>
      <c r="L2" s="86"/>
      <c r="M2" s="86"/>
      <c r="N2" s="86" t="s">
        <v>1003</v>
      </c>
      <c r="O2" s="86"/>
      <c r="P2" s="86"/>
      <c r="Q2" s="86"/>
      <c r="R2" s="86"/>
      <c r="S2" s="86"/>
      <c r="T2" s="86"/>
      <c r="U2" s="86"/>
      <c r="V2" s="86"/>
      <c r="W2" s="86"/>
      <c r="X2" s="88"/>
    </row>
    <row r="3" spans="1:24" ht="20.25" customHeight="1" x14ac:dyDescent="0.25">
      <c r="A3" s="89" t="s">
        <v>0</v>
      </c>
      <c r="B3" s="90" t="s">
        <v>1</v>
      </c>
      <c r="C3" s="106" t="s">
        <v>773</v>
      </c>
      <c r="D3" s="107"/>
      <c r="E3" s="97" t="s">
        <v>772</v>
      </c>
      <c r="F3" s="98"/>
      <c r="G3" s="99"/>
      <c r="H3" s="92" t="s">
        <v>774</v>
      </c>
      <c r="I3" s="103" t="s">
        <v>1001</v>
      </c>
      <c r="J3" s="104"/>
      <c r="K3" s="104"/>
      <c r="L3" s="104"/>
      <c r="M3" s="105"/>
      <c r="N3" s="100" t="s">
        <v>1002</v>
      </c>
      <c r="O3" s="101"/>
      <c r="P3" s="101"/>
      <c r="Q3" s="101"/>
      <c r="R3" s="102"/>
      <c r="S3" s="94" t="s">
        <v>1004</v>
      </c>
      <c r="T3" s="95"/>
      <c r="U3" s="95"/>
      <c r="V3" s="95"/>
      <c r="W3" s="95"/>
      <c r="X3" s="96"/>
    </row>
    <row r="4" spans="1:24" ht="45" customHeight="1" x14ac:dyDescent="0.25">
      <c r="A4" s="89"/>
      <c r="B4" s="91"/>
      <c r="C4" s="41" t="s">
        <v>761</v>
      </c>
      <c r="D4" s="41" t="s">
        <v>992</v>
      </c>
      <c r="E4" s="23" t="s">
        <v>761</v>
      </c>
      <c r="F4" s="22" t="s">
        <v>760</v>
      </c>
      <c r="G4" s="22" t="s">
        <v>767</v>
      </c>
      <c r="H4" s="93"/>
      <c r="I4" s="53" t="s">
        <v>762</v>
      </c>
      <c r="J4" s="54" t="s">
        <v>763</v>
      </c>
      <c r="K4" s="54" t="s">
        <v>764</v>
      </c>
      <c r="L4" s="54" t="s">
        <v>765</v>
      </c>
      <c r="M4" s="54" t="s">
        <v>997</v>
      </c>
      <c r="N4" s="61" t="s">
        <v>762</v>
      </c>
      <c r="O4" s="61" t="s">
        <v>763</v>
      </c>
      <c r="P4" s="61" t="s">
        <v>764</v>
      </c>
      <c r="Q4" s="61" t="s">
        <v>765</v>
      </c>
      <c r="R4" s="61" t="s">
        <v>997</v>
      </c>
      <c r="S4" s="51" t="s">
        <v>11</v>
      </c>
      <c r="T4" s="51" t="s">
        <v>12</v>
      </c>
      <c r="U4" s="51" t="s">
        <v>13</v>
      </c>
      <c r="V4" s="51" t="s">
        <v>14</v>
      </c>
      <c r="W4" s="52" t="s">
        <v>15</v>
      </c>
      <c r="X4" s="51" t="s">
        <v>16</v>
      </c>
    </row>
    <row r="5" spans="1:24" s="14" customFormat="1" ht="14.25" customHeight="1" x14ac:dyDescent="0.25">
      <c r="A5" s="7" t="s">
        <v>17</v>
      </c>
      <c r="B5" s="7" t="s">
        <v>18</v>
      </c>
      <c r="C5" s="12">
        <v>460839</v>
      </c>
      <c r="D5" s="12">
        <v>3188963</v>
      </c>
      <c r="E5" s="12">
        <f>Tsp_Jul_Aug!G22</f>
        <v>16336</v>
      </c>
      <c r="F5" s="12">
        <f>Tsp_Jul_Aug!H22</f>
        <v>96165</v>
      </c>
      <c r="G5" s="13">
        <f>F5/D5*100</f>
        <v>3.0155570948926029</v>
      </c>
      <c r="H5" s="12">
        <f>Tsp_Jul_Aug!J22+SR_Jun!H5</f>
        <v>62</v>
      </c>
      <c r="I5" s="12">
        <f>Tsp_Jul_Aug!K22</f>
        <v>10485</v>
      </c>
      <c r="J5" s="12">
        <f>Tsp_Jul_Aug!L22</f>
        <v>286</v>
      </c>
      <c r="K5" s="12">
        <f>Tsp_Jul_Aug!M22</f>
        <v>120</v>
      </c>
      <c r="L5" s="12">
        <f>Tsp_Jul_Aug!N22</f>
        <v>4557</v>
      </c>
      <c r="M5" s="13">
        <f>Tsp_Jul_Aug!O22</f>
        <v>217246</v>
      </c>
      <c r="N5" s="12">
        <f>Tsp_Jul_Aug!P22</f>
        <v>114666</v>
      </c>
      <c r="O5" s="12">
        <f>Tsp_Jul_Aug!Q22</f>
        <v>568</v>
      </c>
      <c r="P5" s="12">
        <f>Tsp_Jul_Aug!R22</f>
        <v>112</v>
      </c>
      <c r="Q5" s="12">
        <f>Tsp_Jul_Aug!S22</f>
        <v>6409</v>
      </c>
      <c r="R5" s="13">
        <f>Tsp_Jul_Aug!T22</f>
        <v>313557.09999999998</v>
      </c>
      <c r="S5" s="12">
        <f>Tsp_Jul_Aug!U22+SR_Jun!I5</f>
        <v>2835000</v>
      </c>
      <c r="T5" s="12">
        <f>Tsp_Jul_Aug!V22+SR_Jun!J5</f>
        <v>2835840</v>
      </c>
      <c r="U5" s="12">
        <f>Tsp_Jul_Aug!W22+SR_Jun!K5</f>
        <v>40300000</v>
      </c>
      <c r="V5" s="12">
        <f>Tsp_Jul_Aug!X22+SR_Jun!L5</f>
        <v>85970984</v>
      </c>
      <c r="W5" s="12">
        <f>Tsp_Jul_Aug!Y22+SR_Jun!M5</f>
        <v>6100000</v>
      </c>
      <c r="X5" s="12">
        <f>Tsp_Jul_Aug!Z22+SR_Jun!N5</f>
        <v>138041824</v>
      </c>
    </row>
    <row r="6" spans="1:24" s="14" customFormat="1" x14ac:dyDescent="0.25">
      <c r="A6" s="7" t="s">
        <v>19</v>
      </c>
      <c r="B6" s="7" t="s">
        <v>20</v>
      </c>
      <c r="C6" s="12">
        <v>1098065</v>
      </c>
      <c r="D6" s="12">
        <v>5320299</v>
      </c>
      <c r="E6" s="12">
        <f>Tsp_Jul_Aug!G114</f>
        <v>81322</v>
      </c>
      <c r="F6" s="12">
        <f>Tsp_Jul_Aug!H114</f>
        <v>399526</v>
      </c>
      <c r="G6" s="13">
        <f t="shared" ref="G6:G12" si="0">F6/D6*100</f>
        <v>7.5094651635180654</v>
      </c>
      <c r="H6" s="12">
        <f>Tsp_Jul_Aug!J114</f>
        <v>23</v>
      </c>
      <c r="I6" s="12">
        <f>Tsp_Jul_Aug!K114</f>
        <v>2106</v>
      </c>
      <c r="J6" s="12">
        <f>Tsp_Jul_Aug!L114</f>
        <v>14</v>
      </c>
      <c r="K6" s="12">
        <f>Tsp_Jul_Aug!M114</f>
        <v>11</v>
      </c>
      <c r="L6" s="12">
        <f>Tsp_Jul_Aug!N114</f>
        <v>16</v>
      </c>
      <c r="M6" s="13">
        <f>Tsp_Jul_Aug!O114</f>
        <v>87703.709999999992</v>
      </c>
      <c r="N6" s="12">
        <f>Tsp_Jul_Aug!P114</f>
        <v>65801</v>
      </c>
      <c r="O6" s="12">
        <f>Tsp_Jul_Aug!Q114</f>
        <v>242</v>
      </c>
      <c r="P6" s="12">
        <f>Tsp_Jul_Aug!R114</f>
        <v>193</v>
      </c>
      <c r="Q6" s="12">
        <f>Tsp_Jul_Aug!S114</f>
        <v>20</v>
      </c>
      <c r="R6" s="13">
        <f>Tsp_Jul_Aug!T114</f>
        <v>158494.63</v>
      </c>
      <c r="S6" s="12">
        <f>Tsp_Jul_Aug!U114</f>
        <v>51698650</v>
      </c>
      <c r="T6" s="12">
        <f>Tsp_Jul_Aug!V114</f>
        <v>0</v>
      </c>
      <c r="U6" s="12">
        <f>Tsp_Jul_Aug!W114</f>
        <v>19750000</v>
      </c>
      <c r="V6" s="12">
        <f>Tsp_Jul_Aug!X114</f>
        <v>55274060</v>
      </c>
      <c r="W6" s="12">
        <f>Tsp_Jul_Aug!Y114</f>
        <v>1600000</v>
      </c>
      <c r="X6" s="12">
        <f>Tsp_Jul_Aug!Z114</f>
        <v>128322710</v>
      </c>
    </row>
    <row r="7" spans="1:24" s="14" customFormat="1" x14ac:dyDescent="0.25">
      <c r="A7" s="7" t="s">
        <v>21</v>
      </c>
      <c r="B7" s="7" t="s">
        <v>22</v>
      </c>
      <c r="C7" s="12">
        <v>921076</v>
      </c>
      <c r="D7" s="12">
        <v>3912711</v>
      </c>
      <c r="E7" s="12">
        <f>Tsp_Jul_Aug!G190</f>
        <v>63223</v>
      </c>
      <c r="F7" s="12">
        <f>Tsp_Jul_Aug!H190</f>
        <v>308046</v>
      </c>
      <c r="G7" s="13">
        <f t="shared" si="0"/>
        <v>7.8729556054612777</v>
      </c>
      <c r="H7" s="12">
        <f>Tsp_Jul_Aug!J190</f>
        <v>2</v>
      </c>
      <c r="I7" s="12">
        <f>Tsp_Jul_Aug!K190</f>
        <v>464</v>
      </c>
      <c r="J7" s="12">
        <f>Tsp_Jul_Aug!L190</f>
        <v>14</v>
      </c>
      <c r="K7" s="12">
        <f>Tsp_Jul_Aug!M190</f>
        <v>6</v>
      </c>
      <c r="L7" s="12">
        <f>Tsp_Jul_Aug!N190</f>
        <v>29</v>
      </c>
      <c r="M7" s="13">
        <f>Tsp_Jul_Aug!O190</f>
        <v>47080</v>
      </c>
      <c r="N7" s="12">
        <f>Tsp_Jul_Aug!P190</f>
        <v>67831</v>
      </c>
      <c r="O7" s="12">
        <f>Tsp_Jul_Aug!Q190</f>
        <v>444</v>
      </c>
      <c r="P7" s="12">
        <f>Tsp_Jul_Aug!R190</f>
        <v>413</v>
      </c>
      <c r="Q7" s="12">
        <f>Tsp_Jul_Aug!S190</f>
        <v>498</v>
      </c>
      <c r="R7" s="13">
        <f>Tsp_Jul_Aug!T190</f>
        <v>96324</v>
      </c>
      <c r="S7" s="12">
        <f>Tsp_Jul_Aug!U190</f>
        <v>5760000</v>
      </c>
      <c r="T7" s="12">
        <f>Tsp_Jul_Aug!V190</f>
        <v>0</v>
      </c>
      <c r="U7" s="12">
        <f>Tsp_Jul_Aug!W190</f>
        <v>100000000</v>
      </c>
      <c r="V7" s="12">
        <f>Tsp_Jul_Aug!X190</f>
        <v>57352650</v>
      </c>
      <c r="W7" s="12">
        <f>Tsp_Jul_Aug!Y190</f>
        <v>0</v>
      </c>
      <c r="X7" s="12">
        <f>SUM(S7:W7)</f>
        <v>163112650</v>
      </c>
    </row>
    <row r="8" spans="1:24" s="14" customFormat="1" x14ac:dyDescent="0.25">
      <c r="A8" s="55" t="s">
        <v>23</v>
      </c>
      <c r="B8" s="55" t="s">
        <v>24</v>
      </c>
      <c r="C8" s="56">
        <v>91387</v>
      </c>
      <c r="D8" s="56">
        <v>478690</v>
      </c>
      <c r="E8" s="56">
        <f>Tsp_Jul_Aug!G159</f>
        <v>4010</v>
      </c>
      <c r="F8" s="56">
        <f>Tsp_Jul_Aug!H159</f>
        <v>20284</v>
      </c>
      <c r="G8" s="13">
        <f t="shared" si="0"/>
        <v>4.2373978984311345</v>
      </c>
      <c r="H8" s="56">
        <f>Tsp_Jul_Aug!J159</f>
        <v>5</v>
      </c>
      <c r="I8" s="56">
        <f>Tsp_Jul_Aug!K159</f>
        <v>2666</v>
      </c>
      <c r="J8" s="56">
        <f>Tsp_Jul_Aug!L159</f>
        <v>52</v>
      </c>
      <c r="K8" s="56">
        <f>Tsp_Jul_Aug!M159</f>
        <v>28</v>
      </c>
      <c r="L8" s="56">
        <f>Tsp_Jul_Aug!N159</f>
        <v>38</v>
      </c>
      <c r="M8" s="57">
        <f>Tsp_Jul_Aug!O159</f>
        <v>6797</v>
      </c>
      <c r="N8" s="56">
        <f>Tsp_Jul_Aug!P159</f>
        <v>1053</v>
      </c>
      <c r="O8" s="56">
        <f>Tsp_Jul_Aug!Q159</f>
        <v>11</v>
      </c>
      <c r="P8" s="56">
        <f>Tsp_Jul_Aug!R159</f>
        <v>1</v>
      </c>
      <c r="Q8" s="56">
        <f>Tsp_Jul_Aug!S159</f>
        <v>0</v>
      </c>
      <c r="R8" s="57">
        <f>Tsp_Jul_Aug!T159</f>
        <v>1538</v>
      </c>
      <c r="S8" s="56">
        <f>Tsp_Jul_Aug!U159</f>
        <v>0</v>
      </c>
      <c r="T8" s="56">
        <f>Tsp_Jul_Aug!V159</f>
        <v>0</v>
      </c>
      <c r="U8" s="56">
        <f>Tsp_Jul_Aug!W159</f>
        <v>52340000</v>
      </c>
      <c r="V8" s="56">
        <f>Tsp_Jul_Aug!X159</f>
        <v>4179968</v>
      </c>
      <c r="W8" s="56">
        <f>Tsp_Jul_Aug!Y159</f>
        <v>500000</v>
      </c>
      <c r="X8" s="56">
        <f>Tsp_Jul_Aug!Z159</f>
        <v>57019968</v>
      </c>
    </row>
    <row r="9" spans="1:24" s="14" customFormat="1" x14ac:dyDescent="0.25">
      <c r="A9" s="7" t="s">
        <v>25</v>
      </c>
      <c r="B9" s="7" t="s">
        <v>26</v>
      </c>
      <c r="C9" s="12">
        <v>1490498</v>
      </c>
      <c r="D9" s="12">
        <v>6175123</v>
      </c>
      <c r="E9" s="12">
        <f>Tsp_Jul_Aug!G52</f>
        <v>121392</v>
      </c>
      <c r="F9" s="12">
        <f>Tsp_Jul_Aug!H52</f>
        <v>504208</v>
      </c>
      <c r="G9" s="13">
        <f t="shared" si="0"/>
        <v>8.1651490990543838</v>
      </c>
      <c r="H9" s="12">
        <f>Tsp_Jul_Aug!J52+SR_Jun!H8</f>
        <v>1</v>
      </c>
      <c r="I9" s="12">
        <f>Tsp_Jul_Aug!K52</f>
        <v>353</v>
      </c>
      <c r="J9" s="12">
        <f>Tsp_Jul_Aug!L52</f>
        <v>57</v>
      </c>
      <c r="K9" s="12">
        <f>Tsp_Jul_Aug!M52</f>
        <v>5</v>
      </c>
      <c r="L9" s="12">
        <f>Tsp_Jul_Aug!N52</f>
        <v>16</v>
      </c>
      <c r="M9" s="13">
        <f>Tsp_Jul_Aug!O52</f>
        <v>189751</v>
      </c>
      <c r="N9" s="12">
        <f>Tsp_Jul_Aug!P52</f>
        <v>107905</v>
      </c>
      <c r="O9" s="12">
        <f>Tsp_Jul_Aug!Q52</f>
        <v>1243</v>
      </c>
      <c r="P9" s="12">
        <f>Tsp_Jul_Aug!R52</f>
        <v>290</v>
      </c>
      <c r="Q9" s="12">
        <f>Tsp_Jul_Aug!S52</f>
        <v>7</v>
      </c>
      <c r="R9" s="13">
        <f>Tsp_Jul_Aug!T52</f>
        <v>314651</v>
      </c>
      <c r="S9" s="12">
        <f>Tsp_Jul_Aug!U52+SR_Jun!I8</f>
        <v>16197950</v>
      </c>
      <c r="T9" s="12">
        <f>Tsp_Jul_Aug!V52+SR_Jun!J8</f>
        <v>0</v>
      </c>
      <c r="U9" s="12">
        <f>Tsp_Jul_Aug!W52+SR_Jun!K8</f>
        <v>400000</v>
      </c>
      <c r="V9" s="12">
        <f>Tsp_Jul_Aug!X52+SR_Jun!L8</f>
        <v>42501054</v>
      </c>
      <c r="W9" s="12">
        <f>Tsp_Jul_Aug!Y52+SR_Jun!M8</f>
        <v>100000</v>
      </c>
      <c r="X9" s="12">
        <f>Tsp_Jul_Aug!Z52+SR_Jun!N8</f>
        <v>59199004</v>
      </c>
    </row>
    <row r="10" spans="1:24" s="14" customFormat="1" x14ac:dyDescent="0.25">
      <c r="A10" s="7" t="s">
        <v>27</v>
      </c>
      <c r="B10" s="7" t="s">
        <v>28</v>
      </c>
      <c r="C10" s="12">
        <v>1145187</v>
      </c>
      <c r="D10" s="12">
        <v>4863455</v>
      </c>
      <c r="E10" s="12">
        <f>Tsp_Jul_Aug!G81</f>
        <v>87955</v>
      </c>
      <c r="F10" s="12">
        <f>Tsp_Jul_Aug!H81</f>
        <v>177315</v>
      </c>
      <c r="G10" s="13">
        <f t="shared" si="0"/>
        <v>3.6458649252434743</v>
      </c>
      <c r="H10" s="12">
        <f>Tsp_Jul_Aug!J81</f>
        <v>5</v>
      </c>
      <c r="I10" s="12">
        <f>Tsp_Jul_Aug!K81</f>
        <v>215</v>
      </c>
      <c r="J10" s="12">
        <f>Tsp_Jul_Aug!L81</f>
        <v>40</v>
      </c>
      <c r="K10" s="12">
        <f>Tsp_Jul_Aug!M81</f>
        <v>1</v>
      </c>
      <c r="L10" s="12">
        <f>Tsp_Jul_Aug!N81</f>
        <v>3</v>
      </c>
      <c r="M10" s="13">
        <f>Tsp_Jul_Aug!O81</f>
        <v>148801</v>
      </c>
      <c r="N10" s="12">
        <f>Tsp_Jul_Aug!P81</f>
        <v>66570</v>
      </c>
      <c r="O10" s="12">
        <f>Tsp_Jul_Aug!Q81</f>
        <v>546</v>
      </c>
      <c r="P10" s="12">
        <f>Tsp_Jul_Aug!R81</f>
        <v>315</v>
      </c>
      <c r="Q10" s="12">
        <f>Tsp_Jul_Aug!S81</f>
        <v>81</v>
      </c>
      <c r="R10" s="13">
        <f>Tsp_Jul_Aug!T81</f>
        <v>375925</v>
      </c>
      <c r="S10" s="12">
        <f>Tsp_Jul_Aug!U81</f>
        <v>0</v>
      </c>
      <c r="T10" s="12">
        <f>Tsp_Jul_Aug!V81</f>
        <v>0</v>
      </c>
      <c r="U10" s="12">
        <f>Tsp_Jul_Aug!W81</f>
        <v>0</v>
      </c>
      <c r="V10" s="12">
        <f>Tsp_Jul_Aug!X81+SR_Jun!L9</f>
        <v>30693372</v>
      </c>
      <c r="W10" s="12">
        <f>Tsp_Jul_Aug!Y81</f>
        <v>0</v>
      </c>
      <c r="X10" s="12">
        <f>Tsp_Jul_Aug!Z81</f>
        <v>30412320</v>
      </c>
    </row>
    <row r="11" spans="1:24" s="14" customFormat="1" x14ac:dyDescent="0.25">
      <c r="A11" s="7" t="s">
        <v>29</v>
      </c>
      <c r="B11" s="7" t="s">
        <v>30</v>
      </c>
      <c r="C11" s="12">
        <v>1324696</v>
      </c>
      <c r="D11" s="12">
        <v>6145588</v>
      </c>
      <c r="E11" s="12">
        <f>Tsp_Jul_Aug!G149</f>
        <v>4693</v>
      </c>
      <c r="F11" s="12">
        <f>Tsp_Jul_Aug!H149</f>
        <v>18977</v>
      </c>
      <c r="G11" s="13">
        <f t="shared" si="0"/>
        <v>0.30879063158805958</v>
      </c>
      <c r="H11" s="12">
        <f>Tsp_Jul_Aug!J149</f>
        <v>12</v>
      </c>
      <c r="I11" s="12">
        <f>Tsp_Jul_Aug!K149</f>
        <v>255</v>
      </c>
      <c r="J11" s="12">
        <f>Tsp_Jul_Aug!L149</f>
        <v>4</v>
      </c>
      <c r="K11" s="12">
        <f>Tsp_Jul_Aug!M149</f>
        <v>2</v>
      </c>
      <c r="L11" s="12">
        <f>Tsp_Jul_Aug!N149</f>
        <v>10</v>
      </c>
      <c r="M11" s="13">
        <f>Tsp_Jul_Aug!O149</f>
        <v>18.53</v>
      </c>
      <c r="N11" s="12">
        <f>Tsp_Jul_Aug!P149</f>
        <v>4376</v>
      </c>
      <c r="O11" s="12">
        <f>Tsp_Jul_Aug!Q149</f>
        <v>89</v>
      </c>
      <c r="P11" s="12">
        <f>Tsp_Jul_Aug!R149</f>
        <v>122</v>
      </c>
      <c r="Q11" s="12">
        <f>Tsp_Jul_Aug!S149</f>
        <v>0</v>
      </c>
      <c r="R11" s="13">
        <f>Tsp_Jul_Aug!T149</f>
        <v>0</v>
      </c>
      <c r="S11" s="12">
        <f>Tsp_Jul_Aug!U149</f>
        <v>9436500</v>
      </c>
      <c r="T11" s="12">
        <f>Tsp_Jul_Aug!V149</f>
        <v>0</v>
      </c>
      <c r="U11" s="12">
        <f>Tsp_Jul_Aug!W149</f>
        <v>4900000</v>
      </c>
      <c r="V11" s="12">
        <f>Tsp_Jul_Aug!X149</f>
        <v>30525610</v>
      </c>
      <c r="W11" s="12">
        <f>Tsp_Jul_Aug!Y149</f>
        <v>1100000</v>
      </c>
      <c r="X11" s="12">
        <f>Tsp_Jul_Aug!Z149</f>
        <v>45962110</v>
      </c>
    </row>
    <row r="12" spans="1:24" s="14" customFormat="1" x14ac:dyDescent="0.25">
      <c r="A12" s="7" t="s">
        <v>31</v>
      </c>
      <c r="B12" s="7" t="s">
        <v>32</v>
      </c>
      <c r="C12" s="12">
        <v>308217</v>
      </c>
      <c r="D12" s="12">
        <v>1572657</v>
      </c>
      <c r="E12" s="12">
        <f>Tsp_Jul_Aug!G27</f>
        <v>1399</v>
      </c>
      <c r="F12" s="12">
        <f>Tsp_Jul_Aug!H27</f>
        <v>7325</v>
      </c>
      <c r="G12" s="13">
        <f t="shared" si="0"/>
        <v>0.46577225676037431</v>
      </c>
      <c r="H12" s="12">
        <f>Tsp_Jul_Aug!J27</f>
        <v>0</v>
      </c>
      <c r="I12" s="12">
        <f>Tsp_Jul_Aug!K27</f>
        <v>1</v>
      </c>
      <c r="J12" s="12">
        <f>Tsp_Jul_Aug!L27</f>
        <v>0</v>
      </c>
      <c r="K12" s="12">
        <f>Tsp_Jul_Aug!M27</f>
        <v>0</v>
      </c>
      <c r="L12" s="12">
        <f>Tsp_Jul_Aug!N27</f>
        <v>2</v>
      </c>
      <c r="M12" s="13">
        <f>Tsp_Jul_Aug!O27</f>
        <v>74</v>
      </c>
      <c r="N12" s="12">
        <f>Tsp_Jul_Aug!P27</f>
        <v>1257</v>
      </c>
      <c r="O12" s="12">
        <f>Tsp_Jul_Aug!Q27</f>
        <v>50</v>
      </c>
      <c r="P12" s="12">
        <f>Tsp_Jul_Aug!R27</f>
        <v>2</v>
      </c>
      <c r="Q12" s="12">
        <f>Tsp_Jul_Aug!S27</f>
        <v>0</v>
      </c>
      <c r="R12" s="13">
        <f>Tsp_Jul_Aug!T27</f>
        <v>1162</v>
      </c>
      <c r="S12" s="12">
        <f>Tsp_Jul_Aug!U27+SR_Jun!I7</f>
        <v>6524400</v>
      </c>
      <c r="T12" s="12">
        <f>Tsp_Jul_Aug!V27+SR_Jun!J7</f>
        <v>8250390</v>
      </c>
      <c r="U12" s="12">
        <f>Tsp_Jul_Aug!W27+SR_Jun!K7</f>
        <v>0</v>
      </c>
      <c r="V12" s="12">
        <f>Tsp_Jul_Aug!X27+SR_Jun!L7</f>
        <v>0</v>
      </c>
      <c r="W12" s="12">
        <f>Tsp_Jul_Aug!Y27+SR_Jun!M7</f>
        <v>0</v>
      </c>
      <c r="X12" s="12">
        <f>Tsp_Jul_Aug!Z27+SR_Jun!N7</f>
        <v>14774790</v>
      </c>
    </row>
    <row r="13" spans="1:24" s="14" customFormat="1" x14ac:dyDescent="0.25">
      <c r="A13" s="7" t="s">
        <v>33</v>
      </c>
      <c r="B13" s="7" t="s">
        <v>34</v>
      </c>
      <c r="C13" s="12">
        <v>269234</v>
      </c>
      <c r="D13" s="12">
        <v>1689654</v>
      </c>
      <c r="E13" s="12">
        <f>Tsp_Jul_Aug!G122</f>
        <v>1485</v>
      </c>
      <c r="F13" s="12">
        <f>Tsp_Jul_Aug!H122</f>
        <v>7454</v>
      </c>
      <c r="G13" s="13">
        <f t="shared" ref="G13:G16" si="1">F13/D13*100</f>
        <v>0.44115540814865056</v>
      </c>
      <c r="H13" s="12">
        <f>Tsp_Jul_Aug!J122</f>
        <v>1</v>
      </c>
      <c r="I13" s="12">
        <f>Tsp_Jul_Aug!K122</f>
        <v>68</v>
      </c>
      <c r="J13" s="12">
        <f>Tsp_Jul_Aug!L122</f>
        <v>0</v>
      </c>
      <c r="K13" s="12">
        <f>Tsp_Jul_Aug!M122</f>
        <v>1</v>
      </c>
      <c r="L13" s="12">
        <f>Tsp_Jul_Aug!N122</f>
        <v>2</v>
      </c>
      <c r="M13" s="13">
        <f>Tsp_Jul_Aug!O122</f>
        <v>12801.14</v>
      </c>
      <c r="N13" s="12">
        <f>Tsp_Jul_Aug!P122</f>
        <v>5160</v>
      </c>
      <c r="O13" s="12">
        <f>Tsp_Jul_Aug!Q122</f>
        <v>61</v>
      </c>
      <c r="P13" s="12">
        <f>Tsp_Jul_Aug!R122</f>
        <v>5</v>
      </c>
      <c r="Q13" s="12">
        <f>Tsp_Jul_Aug!S122</f>
        <v>20</v>
      </c>
      <c r="R13" s="13">
        <f>Tsp_Jul_Aug!T122</f>
        <v>28079.5</v>
      </c>
      <c r="S13" s="12">
        <f>Tsp_Jul_Aug!U122</f>
        <v>12950300</v>
      </c>
      <c r="T13" s="12">
        <f>Tsp_Jul_Aug!V122</f>
        <v>0</v>
      </c>
      <c r="U13" s="12">
        <f>Tsp_Jul_Aug!W122</f>
        <v>2500000</v>
      </c>
      <c r="V13" s="12">
        <f>Tsp_Jul_Aug!X122</f>
        <v>2910540</v>
      </c>
      <c r="W13" s="12">
        <f>Tsp_Jul_Aug!Y122</f>
        <v>100000</v>
      </c>
      <c r="X13" s="12">
        <f>Tsp_Jul_Aug!Z122</f>
        <v>18460840</v>
      </c>
    </row>
    <row r="14" spans="1:24" s="14" customFormat="1" x14ac:dyDescent="0.25">
      <c r="A14" s="7" t="s">
        <v>35</v>
      </c>
      <c r="B14" s="7" t="s">
        <v>36</v>
      </c>
      <c r="C14" s="12">
        <v>1171038</v>
      </c>
      <c r="D14" s="12">
        <v>5815384</v>
      </c>
      <c r="E14" s="12">
        <f>Tsp_Jul_Aug!G140</f>
        <v>1032</v>
      </c>
      <c r="F14" s="12">
        <f>Tsp_Jul_Aug!H140</f>
        <v>5329</v>
      </c>
      <c r="G14" s="13">
        <f t="shared" si="1"/>
        <v>9.1636253083201391E-2</v>
      </c>
      <c r="H14" s="12">
        <f>Tsp_Jul_Aug!J140</f>
        <v>9</v>
      </c>
      <c r="I14" s="12">
        <f>Tsp_Jul_Aug!K140</f>
        <v>127</v>
      </c>
      <c r="J14" s="12">
        <f>Tsp_Jul_Aug!L140</f>
        <v>4</v>
      </c>
      <c r="K14" s="12">
        <f>Tsp_Jul_Aug!M140</f>
        <v>0</v>
      </c>
      <c r="L14" s="12">
        <f>Tsp_Jul_Aug!N140</f>
        <v>11</v>
      </c>
      <c r="M14" s="13">
        <f>Tsp_Jul_Aug!O140</f>
        <v>2868.92</v>
      </c>
      <c r="N14" s="12">
        <f>Tsp_Jul_Aug!P140</f>
        <v>456</v>
      </c>
      <c r="O14" s="12">
        <f>Tsp_Jul_Aug!Q140</f>
        <v>2</v>
      </c>
      <c r="P14" s="12">
        <f>Tsp_Jul_Aug!R140</f>
        <v>0</v>
      </c>
      <c r="Q14" s="12">
        <f>Tsp_Jul_Aug!S140</f>
        <v>0</v>
      </c>
      <c r="R14" s="13">
        <f>Tsp_Jul_Aug!T140</f>
        <v>13196.36</v>
      </c>
      <c r="S14" s="12">
        <f>Tsp_Jul_Aug!U140</f>
        <v>89100</v>
      </c>
      <c r="T14" s="12">
        <f>Tsp_Jul_Aug!V140</f>
        <v>0</v>
      </c>
      <c r="U14" s="12">
        <f>Tsp_Jul_Aug!W140</f>
        <v>1000000</v>
      </c>
      <c r="V14" s="12">
        <f>Tsp_Jul_Aug!X140</f>
        <v>5099722</v>
      </c>
      <c r="W14" s="12">
        <f>Tsp_Jul_Aug!Y140</f>
        <v>900000</v>
      </c>
      <c r="X14" s="12">
        <f>Tsp_Jul_Aug!Z140</f>
        <v>7088822</v>
      </c>
    </row>
    <row r="15" spans="1:24" s="14" customFormat="1" x14ac:dyDescent="0.25">
      <c r="A15" s="7" t="s">
        <v>37</v>
      </c>
      <c r="B15" s="7" t="s">
        <v>38</v>
      </c>
      <c r="C15" s="12">
        <v>423121</v>
      </c>
      <c r="D15" s="12">
        <v>2050282</v>
      </c>
      <c r="E15" s="12">
        <f>Tsp_Jul_Aug!G166</f>
        <v>1543</v>
      </c>
      <c r="F15" s="12">
        <f>Tsp_Jul_Aug!H166</f>
        <v>6783</v>
      </c>
      <c r="G15" s="13">
        <f t="shared" si="1"/>
        <v>0.33083253913364113</v>
      </c>
      <c r="H15" s="12">
        <f>Tsp_Jul_Aug!J166</f>
        <v>0</v>
      </c>
      <c r="I15" s="12">
        <f>Tsp_Jul_Aug!K166</f>
        <v>44</v>
      </c>
      <c r="J15" s="12">
        <f>Tsp_Jul_Aug!L166</f>
        <v>2</v>
      </c>
      <c r="K15" s="12">
        <f>Tsp_Jul_Aug!M166</f>
        <v>5</v>
      </c>
      <c r="L15" s="12">
        <f>Tsp_Jul_Aug!N166</f>
        <v>0</v>
      </c>
      <c r="M15" s="13">
        <f>Tsp_Jul_Aug!O166</f>
        <v>2294</v>
      </c>
      <c r="N15" s="12">
        <f>Tsp_Jul_Aug!P166</f>
        <v>1548</v>
      </c>
      <c r="O15" s="12">
        <f>Tsp_Jul_Aug!Q166</f>
        <v>10</v>
      </c>
      <c r="P15" s="12">
        <f>Tsp_Jul_Aug!R166</f>
        <v>0</v>
      </c>
      <c r="Q15" s="12">
        <f>Tsp_Jul_Aug!S166</f>
        <v>0</v>
      </c>
      <c r="R15" s="13">
        <f>Tsp_Jul_Aug!T166</f>
        <v>13010</v>
      </c>
      <c r="S15" s="12">
        <f>Tsp_Jul_Aug!U166</f>
        <v>0</v>
      </c>
      <c r="T15" s="12">
        <f>Tsp_Jul_Aug!V166</f>
        <v>4158000</v>
      </c>
      <c r="U15" s="12">
        <f>Tsp_Jul_Aug!W166</f>
        <v>0</v>
      </c>
      <c r="V15" s="12">
        <f>Tsp_Jul_Aug!X166</f>
        <v>2349570</v>
      </c>
      <c r="W15" s="12">
        <f>Tsp_Jul_Aug!Y166</f>
        <v>0</v>
      </c>
      <c r="X15" s="12">
        <f>Tsp_Jul_Aug!Z166</f>
        <v>6507570</v>
      </c>
    </row>
    <row r="16" spans="1:24" s="14" customFormat="1" x14ac:dyDescent="0.25">
      <c r="A16" s="7" t="s">
        <v>39</v>
      </c>
      <c r="B16" s="7" t="s">
        <v>40</v>
      </c>
      <c r="C16" s="12">
        <v>1583025</v>
      </c>
      <c r="D16" s="12">
        <v>7355075</v>
      </c>
      <c r="E16" s="12">
        <f>Tsp_Jul_Aug!G200</f>
        <v>15523</v>
      </c>
      <c r="F16" s="12">
        <f>Tsp_Jul_Aug!H200</f>
        <v>63082</v>
      </c>
      <c r="G16" s="13">
        <f t="shared" si="1"/>
        <v>0.85766630523821996</v>
      </c>
      <c r="H16" s="12">
        <f>Tsp_Jul_Aug!J200</f>
        <v>1</v>
      </c>
      <c r="I16" s="12">
        <f>Tsp_Jul_Aug!K200</f>
        <v>0</v>
      </c>
      <c r="J16" s="12">
        <f>Tsp_Jul_Aug!L200</f>
        <v>8</v>
      </c>
      <c r="K16" s="12">
        <f>Tsp_Jul_Aug!M200</f>
        <v>0</v>
      </c>
      <c r="L16" s="12">
        <f>Tsp_Jul_Aug!N200</f>
        <v>0</v>
      </c>
      <c r="M16" s="13">
        <f>Tsp_Jul_Aug!O200</f>
        <v>24242</v>
      </c>
      <c r="N16" s="12">
        <f>Tsp_Jul_Aug!P200</f>
        <v>11</v>
      </c>
      <c r="O16" s="12">
        <f>Tsp_Jul_Aug!Q200</f>
        <v>67</v>
      </c>
      <c r="P16" s="12">
        <f>Tsp_Jul_Aug!R200</f>
        <v>0</v>
      </c>
      <c r="Q16" s="12">
        <f>Tsp_Jul_Aug!S200</f>
        <v>0</v>
      </c>
      <c r="R16" s="13">
        <f>Tsp_Jul_Aug!T200</f>
        <v>33585</v>
      </c>
      <c r="S16" s="12">
        <f>Tsp_Jul_Aug!U200</f>
        <v>16650</v>
      </c>
      <c r="T16" s="12">
        <f>Tsp_Jul_Aug!V200</f>
        <v>0</v>
      </c>
      <c r="U16" s="12">
        <f>Tsp_Jul_Aug!W200</f>
        <v>0</v>
      </c>
      <c r="V16" s="12">
        <f>Tsp_Jul_Aug!X200</f>
        <v>10552740</v>
      </c>
      <c r="W16" s="12">
        <f>Tsp_Jul_Aug!Y200</f>
        <v>0</v>
      </c>
      <c r="X16" s="12">
        <f>Tsp_Jul_Aug!Z200</f>
        <v>10569390</v>
      </c>
    </row>
    <row r="17" spans="1:25" s="14" customFormat="1" x14ac:dyDescent="0.25">
      <c r="A17" s="7" t="s">
        <v>41</v>
      </c>
      <c r="B17" s="7" t="s">
        <v>42</v>
      </c>
      <c r="D17" s="12"/>
      <c r="E17" s="12"/>
      <c r="F17" s="12"/>
      <c r="G17" s="13"/>
      <c r="H17" s="12"/>
      <c r="I17" s="12"/>
      <c r="J17" s="12">
        <f>Tsp_Jul_Aug!L204</f>
        <v>4</v>
      </c>
      <c r="K17" s="12"/>
      <c r="L17" s="12"/>
      <c r="M17" s="12"/>
      <c r="N17" s="12"/>
      <c r="O17" s="12"/>
      <c r="P17" s="12"/>
      <c r="Q17" s="12"/>
      <c r="R17" s="13"/>
      <c r="S17" s="12">
        <v>174600</v>
      </c>
      <c r="T17" s="12"/>
      <c r="U17" s="12"/>
      <c r="V17" s="12">
        <v>455280</v>
      </c>
      <c r="W17" s="12"/>
      <c r="X17" s="12">
        <f>SUM(S17:W17)</f>
        <v>629880</v>
      </c>
    </row>
    <row r="18" spans="1:25" s="14" customFormat="1" x14ac:dyDescent="0.25">
      <c r="A18" s="29" t="s">
        <v>16</v>
      </c>
      <c r="B18" s="29"/>
      <c r="C18" s="31">
        <f>SUM(C5:C16)</f>
        <v>10286383</v>
      </c>
      <c r="D18" s="31">
        <f>SUM(D5:D16)</f>
        <v>48567881</v>
      </c>
      <c r="E18" s="31">
        <f>SUM(E5:E16)</f>
        <v>399913</v>
      </c>
      <c r="F18" s="31">
        <f>SUM(F5:F16)</f>
        <v>1614494</v>
      </c>
      <c r="G18" s="50">
        <f>F18/D18*100</f>
        <v>3.3242010290710438</v>
      </c>
      <c r="H18" s="31">
        <f>SUM(H5:H16)</f>
        <v>121</v>
      </c>
      <c r="I18" s="31">
        <f>SUM(I5:I16)</f>
        <v>16784</v>
      </c>
      <c r="J18" s="31">
        <f>SUM(J5:J17)</f>
        <v>485</v>
      </c>
      <c r="K18" s="31">
        <f t="shared" ref="J18:R18" si="2">SUM(K5:K16)</f>
        <v>179</v>
      </c>
      <c r="L18" s="31">
        <f t="shared" si="2"/>
        <v>4684</v>
      </c>
      <c r="M18" s="50">
        <f t="shared" si="2"/>
        <v>739677.3</v>
      </c>
      <c r="N18" s="31">
        <f t="shared" si="2"/>
        <v>436634</v>
      </c>
      <c r="O18" s="31">
        <f t="shared" si="2"/>
        <v>3333</v>
      </c>
      <c r="P18" s="31">
        <f t="shared" si="2"/>
        <v>1453</v>
      </c>
      <c r="Q18" s="31">
        <f t="shared" si="2"/>
        <v>7035</v>
      </c>
      <c r="R18" s="50">
        <f t="shared" si="2"/>
        <v>1349522.59</v>
      </c>
      <c r="S18" s="31">
        <f>SUM(S5:S17)</f>
        <v>105683150</v>
      </c>
      <c r="T18" s="31">
        <f t="shared" ref="T18:W18" si="3">SUM(T5:T17)</f>
        <v>15244230</v>
      </c>
      <c r="U18" s="31">
        <f t="shared" si="3"/>
        <v>221190000</v>
      </c>
      <c r="V18" s="31">
        <f t="shared" si="3"/>
        <v>327865550</v>
      </c>
      <c r="W18" s="31">
        <f t="shared" si="3"/>
        <v>10400000</v>
      </c>
      <c r="X18" s="31">
        <f>SUM(S18:W18)</f>
        <v>680382930</v>
      </c>
      <c r="Y18" s="17"/>
    </row>
    <row r="20" spans="1:25" x14ac:dyDescent="0.25">
      <c r="B20" s="65" t="s">
        <v>993</v>
      </c>
    </row>
    <row r="21" spans="1:25" x14ac:dyDescent="0.25">
      <c r="B21" t="s">
        <v>991</v>
      </c>
    </row>
    <row r="22" spans="1:25" s="64" customFormat="1" ht="79.5" customHeight="1" x14ac:dyDescent="0.25">
      <c r="B22" s="84" t="s">
        <v>779</v>
      </c>
      <c r="C22" s="84"/>
      <c r="D22" s="84"/>
      <c r="E22" s="84"/>
      <c r="F22" s="84"/>
      <c r="G22" s="84"/>
      <c r="H22" s="84"/>
      <c r="I22" s="84"/>
      <c r="J22" s="84"/>
      <c r="K22" s="84"/>
      <c r="L22" s="84"/>
      <c r="M22" s="84"/>
      <c r="N22" s="63"/>
      <c r="O22" s="63"/>
      <c r="P22" s="63"/>
      <c r="Q22" s="63"/>
      <c r="R22" s="63"/>
      <c r="S22" s="63"/>
      <c r="T22" s="63"/>
      <c r="U22" s="63"/>
      <c r="V22" s="63"/>
      <c r="W22" s="63"/>
    </row>
  </sheetData>
  <mergeCells count="13">
    <mergeCell ref="B22:M22"/>
    <mergeCell ref="A2:M2"/>
    <mergeCell ref="A1:M1"/>
    <mergeCell ref="N1:X1"/>
    <mergeCell ref="N2:X2"/>
    <mergeCell ref="A3:A4"/>
    <mergeCell ref="B3:B4"/>
    <mergeCell ref="H3:H4"/>
    <mergeCell ref="S3:X3"/>
    <mergeCell ref="E3:G3"/>
    <mergeCell ref="N3:R3"/>
    <mergeCell ref="I3:M3"/>
    <mergeCell ref="C3:D3"/>
  </mergeCells>
  <printOptions horizontalCentered="1"/>
  <pageMargins left="0.31496062992125984" right="0.31496062992125984" top="0.74803149606299213" bottom="0.74803149606299213" header="0.31496062992125984" footer="0.31496062992125984"/>
  <pageSetup paperSize="9" scale="95" orientation="landscape" r:id="rId1"/>
  <ignoredErrors>
    <ignoredError sqref="G18 J18"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8" tint="-0.249977111117893"/>
  </sheetPr>
  <dimension ref="A1:AA204"/>
  <sheetViews>
    <sheetView zoomScaleNormal="100" workbookViewId="0">
      <pane xSplit="2" ySplit="4" topLeftCell="C5" activePane="bottomRight" state="frozen"/>
      <selection pane="topRight" activeCell="C1" sqref="C1"/>
      <selection pane="bottomLeft" activeCell="A5" sqref="A5"/>
      <selection pane="bottomRight" activeCell="W6" sqref="W6"/>
    </sheetView>
  </sheetViews>
  <sheetFormatPr defaultRowHeight="15" x14ac:dyDescent="0.25"/>
  <cols>
    <col min="1" max="1" width="12.5703125" customWidth="1"/>
    <col min="2" max="2" width="15.28515625" customWidth="1"/>
    <col min="3" max="3" width="12.140625" customWidth="1"/>
    <col min="4" max="4" width="9.85546875" customWidth="1"/>
    <col min="5" max="5" width="12.140625" customWidth="1"/>
    <col min="6" max="6" width="13" customWidth="1"/>
    <col min="7" max="7" width="9.28515625" customWidth="1"/>
    <col min="8" max="8" width="12.42578125" customWidth="1"/>
    <col min="9" max="9" width="8.140625" customWidth="1"/>
    <col min="10" max="10" width="7.140625" customWidth="1"/>
    <col min="11" max="12" width="10.28515625" customWidth="1"/>
    <col min="13" max="13" width="11" customWidth="1"/>
    <col min="14" max="14" width="10.28515625" customWidth="1"/>
    <col min="15" max="15" width="13.7109375" customWidth="1"/>
    <col min="16" max="16" width="9.85546875" customWidth="1"/>
    <col min="17" max="17" width="9.140625" customWidth="1"/>
    <col min="18" max="19" width="10.28515625" customWidth="1"/>
    <col min="20" max="20" width="13.5703125" customWidth="1"/>
    <col min="21" max="22" width="10.140625" bestFit="1" customWidth="1"/>
    <col min="23" max="23" width="11.7109375" bestFit="1" customWidth="1"/>
    <col min="24" max="24" width="11.140625" customWidth="1"/>
    <col min="25" max="25" width="11.28515625" customWidth="1"/>
    <col min="26" max="26" width="12" customWidth="1"/>
    <col min="27" max="27" width="28.42578125" customWidth="1"/>
  </cols>
  <sheetData>
    <row r="1" spans="1:27" ht="18.75" x14ac:dyDescent="0.25">
      <c r="A1" s="87" t="s">
        <v>998</v>
      </c>
      <c r="B1" s="87"/>
      <c r="C1" s="87"/>
      <c r="D1" s="87"/>
      <c r="E1" s="87"/>
      <c r="F1" s="87"/>
      <c r="G1" s="87"/>
      <c r="H1" s="87"/>
      <c r="I1" s="87"/>
      <c r="J1" s="87"/>
      <c r="K1" s="87"/>
      <c r="L1" s="87"/>
      <c r="M1" s="87"/>
      <c r="N1" s="87"/>
      <c r="O1" s="87"/>
      <c r="P1" s="87" t="s">
        <v>999</v>
      </c>
      <c r="Q1" s="87"/>
      <c r="R1" s="87"/>
      <c r="S1" s="87"/>
      <c r="T1" s="87"/>
      <c r="U1" s="87"/>
      <c r="V1" s="87"/>
      <c r="W1" s="87"/>
      <c r="X1" s="87"/>
      <c r="Y1" s="87"/>
      <c r="Z1" s="87"/>
      <c r="AA1" s="87"/>
    </row>
    <row r="2" spans="1:27" ht="18.75" customHeight="1" x14ac:dyDescent="0.25">
      <c r="A2" s="85" t="s">
        <v>1003</v>
      </c>
      <c r="B2" s="86"/>
      <c r="C2" s="86"/>
      <c r="D2" s="86"/>
      <c r="E2" s="86"/>
      <c r="F2" s="86"/>
      <c r="G2" s="86"/>
      <c r="H2" s="86"/>
      <c r="I2" s="86"/>
      <c r="J2" s="86"/>
      <c r="K2" s="86"/>
      <c r="L2" s="86"/>
      <c r="M2" s="86"/>
      <c r="N2" s="86"/>
      <c r="O2" s="86"/>
      <c r="P2" s="86" t="s">
        <v>1003</v>
      </c>
      <c r="Q2" s="86"/>
      <c r="R2" s="86"/>
      <c r="S2" s="86"/>
      <c r="T2" s="86"/>
      <c r="U2" s="86"/>
      <c r="V2" s="86"/>
      <c r="W2" s="86"/>
      <c r="X2" s="86"/>
      <c r="Y2" s="86"/>
      <c r="Z2" s="86"/>
      <c r="AA2" s="88"/>
    </row>
    <row r="3" spans="1:27" ht="17.25" customHeight="1" x14ac:dyDescent="0.25">
      <c r="A3" s="108" t="s">
        <v>0</v>
      </c>
      <c r="B3" s="109" t="s">
        <v>44</v>
      </c>
      <c r="C3" s="109" t="s">
        <v>45</v>
      </c>
      <c r="D3" s="92" t="s">
        <v>46</v>
      </c>
      <c r="E3" s="106" t="s">
        <v>773</v>
      </c>
      <c r="F3" s="107"/>
      <c r="G3" s="97" t="s">
        <v>772</v>
      </c>
      <c r="H3" s="98"/>
      <c r="I3" s="99"/>
      <c r="J3" s="92" t="s">
        <v>774</v>
      </c>
      <c r="K3" s="103" t="s">
        <v>1001</v>
      </c>
      <c r="L3" s="104"/>
      <c r="M3" s="104"/>
      <c r="N3" s="104"/>
      <c r="O3" s="105"/>
      <c r="P3" s="100" t="s">
        <v>1002</v>
      </c>
      <c r="Q3" s="101"/>
      <c r="R3" s="101"/>
      <c r="S3" s="101"/>
      <c r="T3" s="102"/>
      <c r="U3" s="94" t="s">
        <v>1004</v>
      </c>
      <c r="V3" s="95"/>
      <c r="W3" s="95"/>
      <c r="X3" s="95"/>
      <c r="Y3" s="95"/>
      <c r="Z3" s="96"/>
      <c r="AA3" s="89" t="s">
        <v>48</v>
      </c>
    </row>
    <row r="4" spans="1:27" ht="42" customHeight="1" x14ac:dyDescent="0.25">
      <c r="A4" s="108"/>
      <c r="B4" s="110"/>
      <c r="C4" s="110"/>
      <c r="D4" s="93"/>
      <c r="E4" s="41" t="s">
        <v>761</v>
      </c>
      <c r="F4" s="41" t="s">
        <v>760</v>
      </c>
      <c r="G4" s="44" t="s">
        <v>761</v>
      </c>
      <c r="H4" s="45" t="s">
        <v>760</v>
      </c>
      <c r="I4" s="45" t="s">
        <v>767</v>
      </c>
      <c r="J4" s="93"/>
      <c r="K4" s="53" t="s">
        <v>762</v>
      </c>
      <c r="L4" s="54" t="s">
        <v>763</v>
      </c>
      <c r="M4" s="54" t="s">
        <v>764</v>
      </c>
      <c r="N4" s="54" t="s">
        <v>765</v>
      </c>
      <c r="O4" s="54" t="s">
        <v>997</v>
      </c>
      <c r="P4" s="61" t="s">
        <v>762</v>
      </c>
      <c r="Q4" s="61" t="s">
        <v>763</v>
      </c>
      <c r="R4" s="61" t="s">
        <v>764</v>
      </c>
      <c r="S4" s="61" t="s">
        <v>765</v>
      </c>
      <c r="T4" s="61" t="s">
        <v>997</v>
      </c>
      <c r="U4" s="51" t="s">
        <v>11</v>
      </c>
      <c r="V4" s="51" t="s">
        <v>12</v>
      </c>
      <c r="W4" s="51" t="s">
        <v>13</v>
      </c>
      <c r="X4" s="51" t="s">
        <v>14</v>
      </c>
      <c r="Y4" s="52" t="s">
        <v>15</v>
      </c>
      <c r="Z4" s="51" t="s">
        <v>16</v>
      </c>
      <c r="AA4" s="89"/>
    </row>
    <row r="5" spans="1:27" ht="15" customHeight="1" x14ac:dyDescent="0.25">
      <c r="A5" s="3" t="s">
        <v>17</v>
      </c>
      <c r="B5" s="3" t="s">
        <v>53</v>
      </c>
      <c r="C5" s="7" t="str">
        <f>VLOOKUP(B5,'Sheet2 (2)'!$C$1:$D$349,2,FALSE)</f>
        <v>MMR012001</v>
      </c>
      <c r="D5" s="15">
        <v>42215</v>
      </c>
      <c r="E5" s="12">
        <f>VLOOKUP(C5,'Sheet2 (2)'!$I$2:$Q$329,6,FALSE)</f>
        <v>29364</v>
      </c>
      <c r="F5" s="12">
        <f>VLOOKUP(C5,'Sheet2 (2)'!$I7:$R333,3,FALSE)</f>
        <v>149348</v>
      </c>
      <c r="G5" s="4"/>
      <c r="H5" s="4"/>
      <c r="I5" s="13"/>
      <c r="J5" s="4"/>
      <c r="K5" s="4">
        <v>681</v>
      </c>
      <c r="L5" s="7">
        <v>16</v>
      </c>
      <c r="M5" s="3">
        <v>10</v>
      </c>
      <c r="N5" s="3">
        <v>22</v>
      </c>
      <c r="O5" s="3">
        <v>1530</v>
      </c>
      <c r="P5" s="3"/>
      <c r="Q5" s="3"/>
      <c r="R5" s="3"/>
      <c r="S5" s="3"/>
      <c r="T5" s="3">
        <v>1530</v>
      </c>
      <c r="U5" s="4"/>
      <c r="V5" s="4"/>
      <c r="W5" s="4"/>
      <c r="X5" s="4">
        <v>2537590</v>
      </c>
      <c r="Y5" s="4"/>
      <c r="Z5" s="4">
        <f t="shared" ref="Z5:Z13" si="0">SUM(U5:Y5)</f>
        <v>2537590</v>
      </c>
      <c r="AA5" s="3"/>
    </row>
    <row r="6" spans="1:27" ht="15" customHeight="1" x14ac:dyDescent="0.25">
      <c r="A6" s="3" t="s">
        <v>17</v>
      </c>
      <c r="B6" s="3" t="s">
        <v>57</v>
      </c>
      <c r="C6" s="7" t="str">
        <f>VLOOKUP(B6,'Sheet2 (2)'!$C$1:$D$349,2,FALSE)</f>
        <v>MMR012002</v>
      </c>
      <c r="D6" s="15">
        <v>42215</v>
      </c>
      <c r="E6" s="12">
        <f>VLOOKUP(C6,'Sheet2 (2)'!$I$2:$Q$329,6,FALSE)</f>
        <v>25363</v>
      </c>
      <c r="F6" s="12">
        <f>VLOOKUP(C6,'Sheet2 (2)'!$I11:$R337,3,FALSE)</f>
        <v>129734</v>
      </c>
      <c r="G6" s="4">
        <v>3024</v>
      </c>
      <c r="H6" s="4">
        <v>13083</v>
      </c>
      <c r="I6" s="13">
        <f>H6/F6*100</f>
        <v>10.084480552515146</v>
      </c>
      <c r="J6" s="4">
        <v>3</v>
      </c>
      <c r="K6" s="4">
        <v>662</v>
      </c>
      <c r="L6" s="7">
        <v>46</v>
      </c>
      <c r="M6" s="3">
        <v>11</v>
      </c>
      <c r="N6" s="3">
        <v>2155</v>
      </c>
      <c r="O6" s="3">
        <v>9045</v>
      </c>
      <c r="P6" s="3">
        <v>1334</v>
      </c>
      <c r="Q6" s="3"/>
      <c r="R6" s="3"/>
      <c r="S6" s="3">
        <v>3735</v>
      </c>
      <c r="T6" s="3">
        <v>23004</v>
      </c>
      <c r="U6" s="4"/>
      <c r="V6" s="4"/>
      <c r="W6" s="4"/>
      <c r="X6" s="4">
        <v>7432800</v>
      </c>
      <c r="Y6" s="4">
        <v>300000</v>
      </c>
      <c r="Z6" s="4">
        <f t="shared" si="0"/>
        <v>7732800</v>
      </c>
      <c r="AA6" s="3"/>
    </row>
    <row r="7" spans="1:27" ht="15" customHeight="1" x14ac:dyDescent="0.25">
      <c r="A7" s="3" t="s">
        <v>17</v>
      </c>
      <c r="B7" s="3" t="s">
        <v>58</v>
      </c>
      <c r="C7" s="7" t="str">
        <f>VLOOKUP(B7,'Sheet2 (2)'!$C$1:$D$349,2,FALSE)</f>
        <v>MMR012008</v>
      </c>
      <c r="D7" s="15">
        <v>42217</v>
      </c>
      <c r="E7" s="12">
        <f>VLOOKUP(C7,'Sheet2 (2)'!$I$2:$Q$329,6,FALSE)</f>
        <v>24439</v>
      </c>
      <c r="F7" s="12">
        <f>VLOOKUP(C7,'Sheet2 (2)'!$I12:$R338,3,FALSE)</f>
        <v>112665</v>
      </c>
      <c r="G7" s="4">
        <v>1066</v>
      </c>
      <c r="H7" s="4">
        <v>5350</v>
      </c>
      <c r="I7" s="13">
        <f>H7/F7*100</f>
        <v>4.748590955487507</v>
      </c>
      <c r="J7" s="4">
        <v>3</v>
      </c>
      <c r="K7" s="4">
        <v>1631</v>
      </c>
      <c r="L7" s="7">
        <v>83</v>
      </c>
      <c r="M7" s="3">
        <v>22</v>
      </c>
      <c r="N7" s="3">
        <v>43</v>
      </c>
      <c r="O7" s="3">
        <v>1510</v>
      </c>
      <c r="P7" s="3"/>
      <c r="Q7" s="3"/>
      <c r="R7" s="3"/>
      <c r="S7" s="3"/>
      <c r="T7" s="3">
        <v>4151</v>
      </c>
      <c r="U7" s="4"/>
      <c r="V7" s="4"/>
      <c r="W7" s="4"/>
      <c r="X7" s="4">
        <v>5516500</v>
      </c>
      <c r="Y7" s="4">
        <v>300000</v>
      </c>
      <c r="Z7" s="4">
        <f t="shared" si="0"/>
        <v>5816500</v>
      </c>
      <c r="AA7" s="3"/>
    </row>
    <row r="8" spans="1:27" ht="15" customHeight="1" x14ac:dyDescent="0.25">
      <c r="A8" s="3" t="s">
        <v>17</v>
      </c>
      <c r="B8" s="3" t="s">
        <v>54</v>
      </c>
      <c r="C8" s="7" t="str">
        <f>VLOOKUP(B8,'Sheet2 (2)'!$C$1:$D$349,2,FALSE)</f>
        <v>MMR012007</v>
      </c>
      <c r="D8" s="15">
        <v>42215</v>
      </c>
      <c r="E8" s="12">
        <f>VLOOKUP(C8,'Sheet2 (2)'!$I$2:$Q$329,6,FALSE)</f>
        <v>30549</v>
      </c>
      <c r="F8" s="12">
        <f>VLOOKUP(C8,'Sheet2 (2)'!$I8:$R334,3,FALSE)</f>
        <v>145553</v>
      </c>
      <c r="G8" s="4">
        <v>1461</v>
      </c>
      <c r="H8" s="4">
        <v>6949</v>
      </c>
      <c r="I8" s="13">
        <f>H8/F8*100</f>
        <v>4.7742059593412716</v>
      </c>
      <c r="J8" s="4"/>
      <c r="K8" s="4">
        <v>1245</v>
      </c>
      <c r="L8" s="7">
        <v>4</v>
      </c>
      <c r="M8" s="3">
        <v>16</v>
      </c>
      <c r="N8" s="3">
        <v>17</v>
      </c>
      <c r="O8" s="3">
        <v>8946</v>
      </c>
      <c r="P8" s="3">
        <v>256</v>
      </c>
      <c r="Q8" s="3"/>
      <c r="R8" s="3"/>
      <c r="S8" s="3"/>
      <c r="T8" s="3">
        <v>18842</v>
      </c>
      <c r="U8" s="4"/>
      <c r="V8" s="4"/>
      <c r="W8" s="4"/>
      <c r="X8" s="4"/>
      <c r="Y8" s="4"/>
      <c r="Z8" s="4">
        <f t="shared" si="0"/>
        <v>0</v>
      </c>
      <c r="AA8" s="3"/>
    </row>
    <row r="9" spans="1:27" ht="15" customHeight="1" x14ac:dyDescent="0.25">
      <c r="A9" s="3" t="s">
        <v>17</v>
      </c>
      <c r="B9" s="3" t="s">
        <v>52</v>
      </c>
      <c r="C9" s="7" t="str">
        <f>VLOOKUP(B9,'Sheet2 (2)'!$C$1:$D$349,2,FALSE)</f>
        <v>MMR012003</v>
      </c>
      <c r="D9" s="15">
        <v>42215</v>
      </c>
      <c r="E9" s="12">
        <f>VLOOKUP(C9,'Sheet2 (2)'!$I$2:$Q$329,6,FALSE)</f>
        <v>41538</v>
      </c>
      <c r="F9" s="12">
        <f>VLOOKUP(C9,'Sheet2 (2)'!$I6:$R332,3,FALSE)</f>
        <v>189936</v>
      </c>
      <c r="G9" s="4">
        <v>1029</v>
      </c>
      <c r="H9" s="4">
        <v>19176</v>
      </c>
      <c r="I9" s="13">
        <f>H9/F9*100</f>
        <v>10.096032347738186</v>
      </c>
      <c r="J9" s="4">
        <v>13</v>
      </c>
      <c r="K9" s="4">
        <v>503</v>
      </c>
      <c r="L9" s="7">
        <v>7</v>
      </c>
      <c r="M9" s="3">
        <v>1</v>
      </c>
      <c r="N9" s="3">
        <v>1</v>
      </c>
      <c r="O9" s="3">
        <v>74829</v>
      </c>
      <c r="P9" s="3">
        <v>41155</v>
      </c>
      <c r="Q9" s="3">
        <v>58</v>
      </c>
      <c r="R9" s="3">
        <v>1</v>
      </c>
      <c r="S9" s="3"/>
      <c r="T9" s="3">
        <v>84745</v>
      </c>
      <c r="U9" s="4"/>
      <c r="V9" s="4"/>
      <c r="W9" s="4"/>
      <c r="X9" s="4">
        <v>7281780</v>
      </c>
      <c r="Y9" s="4">
        <v>1300000</v>
      </c>
      <c r="Z9" s="4">
        <f t="shared" si="0"/>
        <v>8581780</v>
      </c>
      <c r="AA9" s="3"/>
    </row>
    <row r="10" spans="1:27" ht="15" customHeight="1" x14ac:dyDescent="0.25">
      <c r="A10" s="3" t="s">
        <v>17</v>
      </c>
      <c r="B10" s="3" t="s">
        <v>55</v>
      </c>
      <c r="C10" s="7" t="str">
        <f>VLOOKUP(B10,'Sheet2 (2)'!$C$1:$D$349,2,FALSE)</f>
        <v>MMR012004</v>
      </c>
      <c r="D10" s="15">
        <v>42215</v>
      </c>
      <c r="E10" s="12">
        <f>VLOOKUP(C10,'Sheet2 (2)'!$I$2:$Q$329,6,FALSE)</f>
        <v>36514</v>
      </c>
      <c r="F10" s="12">
        <f>VLOOKUP(C10,'Sheet2 (2)'!$I9:$R335,3,FALSE)</f>
        <v>172907</v>
      </c>
      <c r="G10" s="4">
        <v>2566</v>
      </c>
      <c r="H10" s="4">
        <v>11342</v>
      </c>
      <c r="I10" s="13">
        <f>H10/F10*100</f>
        <v>6.559595620767233</v>
      </c>
      <c r="J10" s="4">
        <v>1</v>
      </c>
      <c r="K10" s="4">
        <v>818</v>
      </c>
      <c r="L10" s="7">
        <v>25</v>
      </c>
      <c r="M10" s="3">
        <v>19</v>
      </c>
      <c r="N10" s="3"/>
      <c r="O10" s="3">
        <v>41219</v>
      </c>
      <c r="P10" s="3">
        <v>2525</v>
      </c>
      <c r="Q10" s="3">
        <v>101</v>
      </c>
      <c r="R10" s="3">
        <v>40</v>
      </c>
      <c r="S10" s="3"/>
      <c r="T10" s="3">
        <v>51356</v>
      </c>
      <c r="U10" s="4"/>
      <c r="V10" s="4"/>
      <c r="W10" s="4"/>
      <c r="X10" s="4">
        <v>5516500</v>
      </c>
      <c r="Y10" s="4">
        <v>100000</v>
      </c>
      <c r="Z10" s="4">
        <f t="shared" si="0"/>
        <v>5616500</v>
      </c>
      <c r="AA10" s="4"/>
    </row>
    <row r="11" spans="1:27" s="14" customFormat="1" ht="15" customHeight="1" x14ac:dyDescent="0.25">
      <c r="A11" s="7" t="s">
        <v>17</v>
      </c>
      <c r="B11" s="7" t="s">
        <v>49</v>
      </c>
      <c r="C11" s="7" t="str">
        <f>VLOOKUP(B11,'Sheet2 (2)'!$C$1:$D$349,2,FALSE)</f>
        <v>MMR012005</v>
      </c>
      <c r="D11" s="11">
        <v>42212</v>
      </c>
      <c r="E11" s="12">
        <f>VLOOKUP(C11,'Sheet2 (2)'!$I$2:$Q$329,6,FALSE)</f>
        <v>36678</v>
      </c>
      <c r="F11" s="12">
        <f>VLOOKUP(C11,'Sheet2 (2)'!$I3:$R329,3,FALSE)</f>
        <v>168963</v>
      </c>
      <c r="G11" s="12">
        <v>907</v>
      </c>
      <c r="H11" s="12">
        <v>6049</v>
      </c>
      <c r="I11" s="13">
        <f t="shared" ref="I11:I24" si="1">H11/F11*100</f>
        <v>3.580073743955777</v>
      </c>
      <c r="J11" s="12">
        <v>16</v>
      </c>
      <c r="K11" s="12">
        <v>1200</v>
      </c>
      <c r="L11" s="7">
        <v>47</v>
      </c>
      <c r="M11" s="3"/>
      <c r="N11" s="3">
        <v>9</v>
      </c>
      <c r="O11" s="3">
        <v>36079</v>
      </c>
      <c r="P11" s="3">
        <v>1200</v>
      </c>
      <c r="Q11" s="3">
        <v>204</v>
      </c>
      <c r="R11" s="3">
        <v>10</v>
      </c>
      <c r="S11" s="3">
        <v>2</v>
      </c>
      <c r="T11" s="3">
        <v>50000</v>
      </c>
      <c r="U11" s="12"/>
      <c r="V11" s="12"/>
      <c r="W11" s="12"/>
      <c r="X11" s="12">
        <v>7723100</v>
      </c>
      <c r="Y11" s="12">
        <v>1500000</v>
      </c>
      <c r="Z11" s="4">
        <f t="shared" si="0"/>
        <v>9223100</v>
      </c>
      <c r="AA11" s="7"/>
    </row>
    <row r="12" spans="1:27" ht="15" customHeight="1" x14ac:dyDescent="0.25">
      <c r="A12" s="3" t="s">
        <v>17</v>
      </c>
      <c r="B12" s="3" t="s">
        <v>59</v>
      </c>
      <c r="C12" s="7" t="str">
        <f>VLOOKUP(B12,'Sheet2 (2)'!$C$1:$D$349,2,FALSE)</f>
        <v>MMR012006</v>
      </c>
      <c r="D12" s="15">
        <v>42217</v>
      </c>
      <c r="E12" s="12">
        <f>VLOOKUP(C12,'Sheet2 (2)'!$I$2:$Q$329,6,FALSE)</f>
        <v>31323</v>
      </c>
      <c r="F12" s="12">
        <f>VLOOKUP(C12,'Sheet2 (2)'!$I13:$R339,3,FALSE)</f>
        <v>136828</v>
      </c>
      <c r="G12" s="4">
        <v>61</v>
      </c>
      <c r="H12" s="4">
        <v>244</v>
      </c>
      <c r="I12" s="13">
        <f>H12/F12*100</f>
        <v>0.17832607361066449</v>
      </c>
      <c r="J12" s="4"/>
      <c r="K12" s="4">
        <v>2</v>
      </c>
      <c r="L12" s="7">
        <v>1</v>
      </c>
      <c r="M12" s="3"/>
      <c r="N12" s="3"/>
      <c r="O12" s="3">
        <v>5623</v>
      </c>
      <c r="P12" s="3">
        <v>59</v>
      </c>
      <c r="Q12" s="3">
        <v>2</v>
      </c>
      <c r="R12" s="3"/>
      <c r="S12" s="3"/>
      <c r="T12" s="3">
        <v>8550</v>
      </c>
      <c r="U12" s="4"/>
      <c r="V12" s="4"/>
      <c r="W12" s="4"/>
      <c r="X12" s="4"/>
      <c r="Y12" s="4"/>
      <c r="Z12" s="4">
        <f t="shared" si="0"/>
        <v>0</v>
      </c>
      <c r="AA12" s="3"/>
    </row>
    <row r="13" spans="1:27" ht="15" customHeight="1" x14ac:dyDescent="0.25">
      <c r="A13" s="3" t="s">
        <v>17</v>
      </c>
      <c r="B13" s="3" t="s">
        <v>56</v>
      </c>
      <c r="C13" s="7" t="str">
        <f>VLOOKUP(B13,'Sheet2 (2)'!$C$1:$D$349,2,FALSE)</f>
        <v>MMR012009</v>
      </c>
      <c r="D13" s="15">
        <v>42215</v>
      </c>
      <c r="E13" s="12">
        <f>VLOOKUP(C13,'Sheet2 (2)'!$I$2:$Q$329,6,FALSE)</f>
        <v>7846</v>
      </c>
      <c r="F13" s="12">
        <f>VLOOKUP(C13,'Sheet2 (2)'!$I10:$R336,3,FALSE)</f>
        <v>40720</v>
      </c>
      <c r="G13" s="4">
        <v>811</v>
      </c>
      <c r="H13" s="4">
        <v>2579</v>
      </c>
      <c r="I13" s="13">
        <f>H13/F13*100</f>
        <v>6.3334970530451864</v>
      </c>
      <c r="J13" s="4">
        <v>1</v>
      </c>
      <c r="K13" s="4">
        <v>504</v>
      </c>
      <c r="L13" s="7">
        <v>33</v>
      </c>
      <c r="M13" s="3">
        <v>9</v>
      </c>
      <c r="N13" s="3">
        <v>58</v>
      </c>
      <c r="O13" s="3">
        <v>274</v>
      </c>
      <c r="P13" s="3">
        <v>29376</v>
      </c>
      <c r="Q13" s="3">
        <v>79</v>
      </c>
      <c r="R13" s="3">
        <v>18</v>
      </c>
      <c r="S13" s="3">
        <v>238</v>
      </c>
      <c r="T13" s="3">
        <v>12819</v>
      </c>
      <c r="U13" s="4"/>
      <c r="V13" s="4"/>
      <c r="W13" s="4"/>
      <c r="X13" s="4">
        <v>10917200</v>
      </c>
      <c r="Y13" s="4">
        <v>100000</v>
      </c>
      <c r="Z13" s="4">
        <f t="shared" si="0"/>
        <v>11017200</v>
      </c>
      <c r="AA13" s="4"/>
    </row>
    <row r="14" spans="1:27" ht="15.75" customHeight="1" x14ac:dyDescent="0.25">
      <c r="A14" s="3" t="s">
        <v>17</v>
      </c>
      <c r="B14" s="3" t="s">
        <v>50</v>
      </c>
      <c r="C14" s="7" t="str">
        <f>VLOOKUP(B14,'Sheet2 (2)'!$C$1:$D$349,2,FALSE)</f>
        <v>MMR012010</v>
      </c>
      <c r="D14" s="15">
        <v>42213</v>
      </c>
      <c r="E14" s="12">
        <f>VLOOKUP(C14,'Sheet2 (2)'!$I$2:$Q$329,6,FALSE)</f>
        <v>11280</v>
      </c>
      <c r="F14" s="12">
        <f>VLOOKUP(C14,'Sheet2 (2)'!$I4:$R330,3,FALSE)</f>
        <v>55265</v>
      </c>
      <c r="G14" s="4">
        <v>2842</v>
      </c>
      <c r="H14" s="4">
        <v>18656</v>
      </c>
      <c r="I14" s="13">
        <f t="shared" si="1"/>
        <v>33.757350945444678</v>
      </c>
      <c r="J14" s="4">
        <v>18</v>
      </c>
      <c r="K14" s="4">
        <v>2259</v>
      </c>
      <c r="L14" s="7">
        <v>18</v>
      </c>
      <c r="M14" s="3">
        <v>32</v>
      </c>
      <c r="N14" s="3">
        <v>2252</v>
      </c>
      <c r="O14" s="3">
        <v>29189</v>
      </c>
      <c r="P14" s="3">
        <v>36192</v>
      </c>
      <c r="Q14" s="3">
        <v>117</v>
      </c>
      <c r="R14" s="3">
        <v>41</v>
      </c>
      <c r="S14" s="3">
        <v>2432</v>
      </c>
      <c r="T14" s="3">
        <v>39188</v>
      </c>
      <c r="U14" s="4"/>
      <c r="V14" s="4"/>
      <c r="W14" s="4"/>
      <c r="X14" s="4">
        <v>23169300</v>
      </c>
      <c r="Y14" s="4">
        <v>1800000</v>
      </c>
      <c r="Z14" s="4">
        <f t="shared" ref="Z14:Z113" si="2">SUM(U14:Y14)</f>
        <v>24969300</v>
      </c>
      <c r="AA14" s="4"/>
    </row>
    <row r="15" spans="1:27" ht="15" customHeight="1" x14ac:dyDescent="0.25">
      <c r="A15" s="3" t="s">
        <v>17</v>
      </c>
      <c r="B15" s="3" t="s">
        <v>60</v>
      </c>
      <c r="C15" s="7" t="str">
        <f>VLOOKUP(B15,'Sheet2 (2)'!$C$1:$D$349,2,FALSE)</f>
        <v>MMR012011</v>
      </c>
      <c r="D15" s="15">
        <v>42217</v>
      </c>
      <c r="E15" s="12">
        <f>VLOOKUP(C15,'Sheet2 (2)'!$I$2:$Q$329,6,FALSE)</f>
        <v>37639</v>
      </c>
      <c r="F15" s="12">
        <f>VLOOKUP(C15,'Sheet2 (2)'!$I14:$R340,3,FALSE)</f>
        <v>165343</v>
      </c>
      <c r="G15" s="4"/>
      <c r="H15" s="4"/>
      <c r="I15" s="13">
        <f>H15/F15*100</f>
        <v>0</v>
      </c>
      <c r="J15" s="4"/>
      <c r="K15" s="4">
        <v>9</v>
      </c>
      <c r="L15" s="7">
        <v>2</v>
      </c>
      <c r="M15" s="3"/>
      <c r="N15" s="3"/>
      <c r="O15" s="3">
        <v>1823</v>
      </c>
      <c r="P15" s="3"/>
      <c r="Q15" s="3"/>
      <c r="R15" s="3"/>
      <c r="S15" s="3"/>
      <c r="T15" s="3">
        <v>6505</v>
      </c>
      <c r="U15" s="4"/>
      <c r="V15" s="4"/>
      <c r="W15" s="4"/>
      <c r="X15" s="4"/>
      <c r="Y15" s="4"/>
      <c r="Z15" s="4">
        <f>SUM(U15:Y15)</f>
        <v>0</v>
      </c>
      <c r="AA15" s="3"/>
    </row>
    <row r="16" spans="1:27" ht="15" customHeight="1" x14ac:dyDescent="0.25">
      <c r="A16" s="3" t="s">
        <v>17</v>
      </c>
      <c r="B16" s="3" t="s">
        <v>481</v>
      </c>
      <c r="C16" s="7" t="str">
        <f>VLOOKUP(B16,'Sheet2 (2)'!$C$1:$D$349,2,FALSE)</f>
        <v>MMR012013</v>
      </c>
      <c r="D16" s="15"/>
      <c r="E16" s="12">
        <f>VLOOKUP(C16,'Sheet2 (2)'!$I$2:$Q$329,6,FALSE)</f>
        <v>22403</v>
      </c>
      <c r="F16" s="12">
        <f>VLOOKUP(C16,'Sheet2 (2)'!$I15:$R341,3,FALSE)</f>
        <v>98024</v>
      </c>
      <c r="G16" s="4"/>
      <c r="H16" s="4"/>
      <c r="I16" s="13"/>
      <c r="J16" s="4"/>
      <c r="K16" s="4"/>
      <c r="L16" s="7">
        <v>1</v>
      </c>
      <c r="M16" s="3"/>
      <c r="N16" s="3"/>
      <c r="O16" s="3"/>
      <c r="P16" s="3"/>
      <c r="Q16" s="3"/>
      <c r="R16" s="3"/>
      <c r="S16" s="3"/>
      <c r="T16" s="3"/>
      <c r="U16" s="4"/>
      <c r="V16" s="4"/>
      <c r="W16" s="4"/>
      <c r="X16" s="4"/>
      <c r="Y16" s="4"/>
      <c r="Z16" s="4"/>
      <c r="AA16" s="3"/>
    </row>
    <row r="17" spans="1:27" ht="15" customHeight="1" x14ac:dyDescent="0.25">
      <c r="A17" s="3" t="s">
        <v>17</v>
      </c>
      <c r="B17" s="3" t="s">
        <v>64</v>
      </c>
      <c r="C17" s="7" t="str">
        <f>VLOOKUP(B17,'Sheet2 (2)'!$C$1:$D$349,2,FALSE)</f>
        <v>MMR012012</v>
      </c>
      <c r="D17" s="15">
        <v>42217</v>
      </c>
      <c r="E17" s="12">
        <f>VLOOKUP(C17,'Sheet2 (2)'!$I$2:$Q$329,6,FALSE)</f>
        <v>14733</v>
      </c>
      <c r="F17" s="12">
        <f>VLOOKUP(C17,'Sheet2 (2)'!$I18:$R344,3,FALSE)</f>
        <v>56743</v>
      </c>
      <c r="G17" s="4"/>
      <c r="H17" s="4"/>
      <c r="I17" s="13"/>
      <c r="J17" s="4"/>
      <c r="K17" s="4">
        <v>13</v>
      </c>
      <c r="L17" s="7">
        <v>1</v>
      </c>
      <c r="M17" s="3"/>
      <c r="N17" s="3"/>
      <c r="O17" s="3"/>
      <c r="P17" s="3"/>
      <c r="Q17" s="3"/>
      <c r="R17" s="3"/>
      <c r="S17" s="3"/>
      <c r="T17" s="3"/>
      <c r="U17" s="4"/>
      <c r="V17" s="4"/>
      <c r="W17" s="4"/>
      <c r="X17" s="4"/>
      <c r="Y17" s="4"/>
      <c r="Z17" s="4">
        <f>SUM(U17:Y17)</f>
        <v>0</v>
      </c>
      <c r="AA17" s="4"/>
    </row>
    <row r="18" spans="1:27" ht="15" customHeight="1" x14ac:dyDescent="0.25">
      <c r="A18" s="3" t="s">
        <v>17</v>
      </c>
      <c r="B18" s="3" t="s">
        <v>51</v>
      </c>
      <c r="C18" s="7" t="str">
        <f>VLOOKUP(B18,'Sheet2 (2)'!$C$1:$D$349,2,FALSE)</f>
        <v>MMR012014</v>
      </c>
      <c r="D18" s="15">
        <v>42215</v>
      </c>
      <c r="E18" s="12">
        <f>VLOOKUP(C18,'Sheet2 (2)'!$I$2:$Q$329,6,FALSE)</f>
        <v>27429</v>
      </c>
      <c r="F18" s="12">
        <f>VLOOKUP(C18,'Sheet2 (2)'!$I5:$R331,3,FALSE)</f>
        <v>119564</v>
      </c>
      <c r="G18" s="4">
        <v>2569</v>
      </c>
      <c r="H18" s="4">
        <v>12737</v>
      </c>
      <c r="I18" s="13">
        <f t="shared" si="1"/>
        <v>10.652872101970493</v>
      </c>
      <c r="J18" s="4">
        <v>1</v>
      </c>
      <c r="K18" s="4">
        <v>907</v>
      </c>
      <c r="L18" s="7">
        <v>2</v>
      </c>
      <c r="M18" s="3"/>
      <c r="N18" s="3"/>
      <c r="O18" s="3">
        <v>5739</v>
      </c>
      <c r="P18" s="3">
        <v>2569</v>
      </c>
      <c r="Q18" s="3">
        <v>7</v>
      </c>
      <c r="R18" s="3">
        <v>2</v>
      </c>
      <c r="S18" s="3">
        <v>2</v>
      </c>
      <c r="T18" s="3">
        <v>12719</v>
      </c>
      <c r="U18" s="4"/>
      <c r="V18" s="4"/>
      <c r="W18" s="4"/>
      <c r="X18" s="4">
        <v>2206600</v>
      </c>
      <c r="Y18" s="4">
        <v>100000</v>
      </c>
      <c r="Z18" s="4">
        <f t="shared" si="2"/>
        <v>2306600</v>
      </c>
      <c r="AA18" s="4"/>
    </row>
    <row r="19" spans="1:27" ht="15" customHeight="1" x14ac:dyDescent="0.25">
      <c r="A19" s="3" t="s">
        <v>17</v>
      </c>
      <c r="B19" s="3" t="s">
        <v>61</v>
      </c>
      <c r="C19" s="7" t="str">
        <f>VLOOKUP(B19,'Sheet2 (2)'!$C$1:$D$349,2,FALSE)</f>
        <v>MMR012015</v>
      </c>
      <c r="D19" s="15">
        <v>42217</v>
      </c>
      <c r="E19" s="12">
        <f>VLOOKUP(C19,'Sheet2 (2)'!$I$2:$Q$329,6,FALSE)</f>
        <v>31223</v>
      </c>
      <c r="F19" s="12">
        <f>VLOOKUP(C19,'Sheet2 (2)'!$I15:$R341,3,FALSE)</f>
        <v>133310</v>
      </c>
      <c r="G19" s="4"/>
      <c r="H19" s="4"/>
      <c r="I19" s="13"/>
      <c r="J19" s="4"/>
      <c r="K19" s="4">
        <v>12</v>
      </c>
      <c r="L19" s="7"/>
      <c r="M19" s="3"/>
      <c r="N19" s="3"/>
      <c r="O19" s="3">
        <v>415</v>
      </c>
      <c r="P19" s="3"/>
      <c r="Q19" s="3"/>
      <c r="R19" s="3"/>
      <c r="S19" s="3"/>
      <c r="T19" s="3">
        <v>128.1</v>
      </c>
      <c r="U19" s="4"/>
      <c r="V19" s="4"/>
      <c r="W19" s="4"/>
      <c r="X19" s="4"/>
      <c r="Y19" s="4"/>
      <c r="Z19" s="4">
        <f t="shared" si="2"/>
        <v>0</v>
      </c>
      <c r="AA19" s="4"/>
    </row>
    <row r="20" spans="1:27" ht="15" customHeight="1" x14ac:dyDescent="0.25">
      <c r="A20" s="3" t="s">
        <v>17</v>
      </c>
      <c r="B20" s="3" t="s">
        <v>62</v>
      </c>
      <c r="C20" s="7" t="str">
        <f>VLOOKUP(B20,'Sheet2 (2)'!$C$1:$D$349,2,FALSE)</f>
        <v>MMR012016</v>
      </c>
      <c r="D20" s="15">
        <v>42217</v>
      </c>
      <c r="E20" s="12">
        <f>VLOOKUP(C20,'Sheet2 (2)'!$I$2:$Q$329,6,FALSE)</f>
        <v>35161</v>
      </c>
      <c r="F20" s="12">
        <f>VLOOKUP(C20,'Sheet2 (2)'!$I16:$R342,3,FALSE)</f>
        <v>158124</v>
      </c>
      <c r="G20" s="4"/>
      <c r="H20" s="4"/>
      <c r="I20" s="13"/>
      <c r="J20" s="4"/>
      <c r="K20" s="4">
        <v>10</v>
      </c>
      <c r="L20" s="3"/>
      <c r="M20" s="3"/>
      <c r="N20" s="3"/>
      <c r="O20" s="3">
        <v>841</v>
      </c>
      <c r="P20" s="3"/>
      <c r="Q20" s="3"/>
      <c r="R20" s="3"/>
      <c r="S20" s="3"/>
      <c r="T20" s="3"/>
      <c r="U20" s="4"/>
      <c r="V20" s="4"/>
      <c r="W20" s="4"/>
      <c r="X20" s="4"/>
      <c r="Y20" s="4"/>
      <c r="Z20" s="4">
        <f t="shared" si="2"/>
        <v>0</v>
      </c>
      <c r="AA20" s="4"/>
    </row>
    <row r="21" spans="1:27" ht="15" customHeight="1" x14ac:dyDescent="0.25">
      <c r="A21" s="3" t="s">
        <v>17</v>
      </c>
      <c r="B21" s="3" t="s">
        <v>63</v>
      </c>
      <c r="C21" s="7" t="str">
        <f>VLOOKUP(B21,'Sheet2 (2)'!$C$1:$D$349,2,FALSE)</f>
        <v>MMR012017</v>
      </c>
      <c r="D21" s="15">
        <v>42217</v>
      </c>
      <c r="E21" s="12">
        <f>VLOOKUP(C21,'Sheet2 (2)'!$I$2:$Q$329,6,FALSE)</f>
        <v>17357</v>
      </c>
      <c r="F21" s="12">
        <f>VLOOKUP(C21,'Sheet2 (2)'!$I17:$R343,3,FALSE)</f>
        <v>65936</v>
      </c>
      <c r="G21" s="4"/>
      <c r="H21" s="4"/>
      <c r="I21" s="13"/>
      <c r="J21" s="4"/>
      <c r="K21" s="4">
        <v>29</v>
      </c>
      <c r="L21" s="3"/>
      <c r="M21" s="3"/>
      <c r="N21" s="3"/>
      <c r="O21" s="3">
        <v>184</v>
      </c>
      <c r="P21" s="3"/>
      <c r="Q21" s="3"/>
      <c r="R21" s="3"/>
      <c r="S21" s="3"/>
      <c r="T21" s="3">
        <v>20</v>
      </c>
      <c r="U21" s="4"/>
      <c r="V21" s="4"/>
      <c r="W21" s="4"/>
      <c r="X21" s="4"/>
      <c r="Y21" s="4"/>
      <c r="Z21" s="4">
        <f t="shared" si="2"/>
        <v>0</v>
      </c>
      <c r="AA21" s="4"/>
    </row>
    <row r="22" spans="1:27" ht="15" customHeight="1" x14ac:dyDescent="0.25">
      <c r="A22" s="111" t="s">
        <v>985</v>
      </c>
      <c r="B22" s="112"/>
      <c r="C22" s="113"/>
      <c r="D22" s="58"/>
      <c r="E22" s="59">
        <f>SUM(E5:E21)</f>
        <v>460839</v>
      </c>
      <c r="F22" s="59">
        <f t="shared" ref="F22:Z22" si="3">SUM(F5:F21)</f>
        <v>2098963</v>
      </c>
      <c r="G22" s="59">
        <f t="shared" si="3"/>
        <v>16336</v>
      </c>
      <c r="H22" s="59">
        <f t="shared" si="3"/>
        <v>96165</v>
      </c>
      <c r="I22" s="60">
        <f>H22/F22*100</f>
        <v>4.5815481263843143</v>
      </c>
      <c r="J22" s="59">
        <f t="shared" si="3"/>
        <v>56</v>
      </c>
      <c r="K22" s="59">
        <f t="shared" si="3"/>
        <v>10485</v>
      </c>
      <c r="L22" s="59">
        <f t="shared" si="3"/>
        <v>286</v>
      </c>
      <c r="M22" s="59">
        <f t="shared" si="3"/>
        <v>120</v>
      </c>
      <c r="N22" s="59">
        <f t="shared" si="3"/>
        <v>4557</v>
      </c>
      <c r="O22" s="59">
        <f t="shared" si="3"/>
        <v>217246</v>
      </c>
      <c r="P22" s="59">
        <f t="shared" si="3"/>
        <v>114666</v>
      </c>
      <c r="Q22" s="59">
        <f t="shared" si="3"/>
        <v>568</v>
      </c>
      <c r="R22" s="59">
        <f t="shared" si="3"/>
        <v>112</v>
      </c>
      <c r="S22" s="59">
        <f t="shared" si="3"/>
        <v>6409</v>
      </c>
      <c r="T22" s="59">
        <f t="shared" si="3"/>
        <v>313557.09999999998</v>
      </c>
      <c r="U22" s="59">
        <f t="shared" si="3"/>
        <v>0</v>
      </c>
      <c r="V22" s="59">
        <f t="shared" si="3"/>
        <v>0</v>
      </c>
      <c r="W22" s="59">
        <f t="shared" si="3"/>
        <v>0</v>
      </c>
      <c r="X22" s="59">
        <f t="shared" si="3"/>
        <v>72301370</v>
      </c>
      <c r="Y22" s="59">
        <f t="shared" si="3"/>
        <v>5500000</v>
      </c>
      <c r="Z22" s="59">
        <f t="shared" si="3"/>
        <v>77801370</v>
      </c>
      <c r="AA22" s="3"/>
    </row>
    <row r="23" spans="1:27" ht="15" customHeight="1" x14ac:dyDescent="0.25">
      <c r="A23" s="3" t="s">
        <v>31</v>
      </c>
      <c r="B23" s="3" t="s">
        <v>68</v>
      </c>
      <c r="C23" s="7" t="str">
        <f>VLOOKUP(B23,'Sheet2 (2)'!$C$1:$D$349,2,FALSE)</f>
        <v>MMR003001</v>
      </c>
      <c r="D23" s="15">
        <v>42214</v>
      </c>
      <c r="E23" s="12">
        <f>VLOOKUP(C23,'Sheet2 (2)'!$I$2:$Q$329,6,FALSE)</f>
        <v>89240</v>
      </c>
      <c r="F23" s="12">
        <f>VLOOKUP(C23,'Sheet2 (2)'!$I19:$R345,3,FALSE)</f>
        <v>421415</v>
      </c>
      <c r="G23" s="4">
        <v>1222</v>
      </c>
      <c r="H23" s="4">
        <v>6444</v>
      </c>
      <c r="I23" s="13">
        <f t="shared" si="1"/>
        <v>1.5291339890606648</v>
      </c>
      <c r="J23" s="4"/>
      <c r="K23" s="4"/>
      <c r="L23" s="3"/>
      <c r="M23" s="3"/>
      <c r="N23" s="3"/>
      <c r="O23" s="3">
        <v>18</v>
      </c>
      <c r="P23" s="3">
        <v>1080</v>
      </c>
      <c r="Q23" s="3">
        <v>41</v>
      </c>
      <c r="R23" s="3">
        <v>2</v>
      </c>
      <c r="S23" s="3"/>
      <c r="T23" s="3">
        <v>280</v>
      </c>
      <c r="U23" s="4">
        <v>6389400</v>
      </c>
      <c r="V23" s="4">
        <v>4921800</v>
      </c>
      <c r="W23" s="4"/>
      <c r="X23" s="4"/>
      <c r="Y23" s="4"/>
      <c r="Z23" s="4">
        <f>SUM(U23:Y23)</f>
        <v>11311200</v>
      </c>
      <c r="AA23" s="4"/>
    </row>
    <row r="24" spans="1:27" ht="15" customHeight="1" x14ac:dyDescent="0.25">
      <c r="A24" s="3" t="s">
        <v>31</v>
      </c>
      <c r="B24" s="3" t="s">
        <v>66</v>
      </c>
      <c r="C24" s="7" t="str">
        <f>VLOOKUP(B24,'Sheet2 (2)'!$C$1:$D$349,2,FALSE)</f>
        <v>MMR003002</v>
      </c>
      <c r="D24" s="15">
        <v>42214</v>
      </c>
      <c r="E24" s="12">
        <f>VLOOKUP(C24,'Sheet2 (2)'!$I$2:$Q$329,6,FALSE)</f>
        <v>53117</v>
      </c>
      <c r="F24" s="12">
        <f>VLOOKUP(C24,'Sheet2 (2)'!$I20:$R346,3,FALSE)</f>
        <v>265622</v>
      </c>
      <c r="G24" s="4">
        <v>154</v>
      </c>
      <c r="H24" s="4">
        <v>775</v>
      </c>
      <c r="I24" s="13">
        <f t="shared" si="1"/>
        <v>0.29176800114448354</v>
      </c>
      <c r="J24" s="4"/>
      <c r="K24" s="4"/>
      <c r="L24" s="3"/>
      <c r="M24" s="3"/>
      <c r="N24" s="3"/>
      <c r="O24" s="3">
        <v>15</v>
      </c>
      <c r="P24" s="3">
        <v>154</v>
      </c>
      <c r="Q24" s="3">
        <v>9</v>
      </c>
      <c r="R24" s="3"/>
      <c r="S24" s="3"/>
      <c r="T24" s="3">
        <v>508</v>
      </c>
      <c r="U24" s="4">
        <v>135000</v>
      </c>
      <c r="V24" s="4">
        <v>2147580</v>
      </c>
      <c r="W24" s="4"/>
      <c r="X24" s="4"/>
      <c r="Y24" s="4"/>
      <c r="Z24" s="4">
        <f t="shared" si="2"/>
        <v>2282580</v>
      </c>
      <c r="AA24" s="4"/>
    </row>
    <row r="25" spans="1:27" ht="15" customHeight="1" x14ac:dyDescent="0.25">
      <c r="A25" s="3" t="s">
        <v>31</v>
      </c>
      <c r="B25" s="3" t="s">
        <v>407</v>
      </c>
      <c r="C25" s="7" t="str">
        <f>VLOOKUP(B25,'Sheet2 (2)'!$C$1:$D$349,2,FALSE)</f>
        <v>MMR003004</v>
      </c>
      <c r="D25" s="15"/>
      <c r="E25" s="12">
        <f>VLOOKUP(C25,'Sheet2 (2)'!$I$2:$Q$329,6,FALSE)</f>
        <v>19146</v>
      </c>
      <c r="F25" s="12">
        <f>VLOOKUP(C25,'Sheet2 (2)'!$I21:$R347,3,FALSE)</f>
        <v>96064</v>
      </c>
      <c r="G25" s="4"/>
      <c r="H25" s="4"/>
      <c r="I25" s="13"/>
      <c r="J25" s="4"/>
      <c r="K25" s="4">
        <v>1</v>
      </c>
      <c r="L25" s="3"/>
      <c r="M25" s="3"/>
      <c r="N25" s="3"/>
      <c r="O25" s="3"/>
      <c r="P25" s="3"/>
      <c r="Q25" s="3"/>
      <c r="R25" s="3"/>
      <c r="S25" s="3"/>
      <c r="T25" s="3"/>
      <c r="U25" s="4"/>
      <c r="V25" s="4"/>
      <c r="W25" s="4"/>
      <c r="X25" s="4"/>
      <c r="Y25" s="4"/>
      <c r="Z25" s="4"/>
      <c r="AA25" s="4"/>
    </row>
    <row r="26" spans="1:27" ht="15" customHeight="1" x14ac:dyDescent="0.25">
      <c r="A26" s="3" t="s">
        <v>31</v>
      </c>
      <c r="B26" s="3" t="s">
        <v>67</v>
      </c>
      <c r="C26" s="7" t="str">
        <f>VLOOKUP(B26,'Sheet2 (2)'!$C$1:$D$349,2,FALSE)</f>
        <v>MMR003003</v>
      </c>
      <c r="D26" s="15">
        <v>42214</v>
      </c>
      <c r="E26" s="12">
        <f>VLOOKUP(C26,'Sheet2 (2)'!$I$2:$Q$329,6,FALSE)</f>
        <v>6494</v>
      </c>
      <c r="F26" s="12">
        <f>VLOOKUP(C26,'Sheet2 (2)'!$I22:$R348,3,FALSE)</f>
        <v>35019</v>
      </c>
      <c r="G26" s="4">
        <v>23</v>
      </c>
      <c r="H26" s="4">
        <v>106</v>
      </c>
      <c r="I26" s="13">
        <f t="shared" ref="I26:I41" si="4">H26/F26*100</f>
        <v>0.30269282389559954</v>
      </c>
      <c r="J26" s="4"/>
      <c r="K26" s="4"/>
      <c r="L26" s="3"/>
      <c r="M26" s="3"/>
      <c r="N26" s="3">
        <v>2</v>
      </c>
      <c r="O26" s="3">
        <v>41</v>
      </c>
      <c r="P26" s="3">
        <v>23</v>
      </c>
      <c r="Q26" s="3"/>
      <c r="R26" s="3"/>
      <c r="S26" s="3"/>
      <c r="T26" s="3">
        <v>374</v>
      </c>
      <c r="U26" s="4"/>
      <c r="V26" s="4">
        <v>224070</v>
      </c>
      <c r="W26" s="4"/>
      <c r="X26" s="4"/>
      <c r="Y26" s="4"/>
      <c r="Z26" s="4">
        <f t="shared" si="2"/>
        <v>224070</v>
      </c>
      <c r="AA26" s="4"/>
    </row>
    <row r="27" spans="1:27" ht="15" customHeight="1" x14ac:dyDescent="0.25">
      <c r="A27" s="111" t="s">
        <v>780</v>
      </c>
      <c r="B27" s="112"/>
      <c r="C27" s="113"/>
      <c r="D27" s="58"/>
      <c r="E27" s="59">
        <f>SUM(E23:E26)</f>
        <v>167997</v>
      </c>
      <c r="F27" s="59">
        <f t="shared" ref="F27:Z27" si="5">SUM(F23:F26)</f>
        <v>818120</v>
      </c>
      <c r="G27" s="59">
        <f t="shared" si="5"/>
        <v>1399</v>
      </c>
      <c r="H27" s="59">
        <f t="shared" si="5"/>
        <v>7325</v>
      </c>
      <c r="I27" s="60">
        <f t="shared" si="4"/>
        <v>0.89534542609886092</v>
      </c>
      <c r="J27" s="59">
        <f t="shared" si="5"/>
        <v>0</v>
      </c>
      <c r="K27" s="59">
        <f t="shared" si="5"/>
        <v>1</v>
      </c>
      <c r="L27" s="59">
        <f t="shared" si="5"/>
        <v>0</v>
      </c>
      <c r="M27" s="59">
        <f t="shared" si="5"/>
        <v>0</v>
      </c>
      <c r="N27" s="59">
        <f t="shared" si="5"/>
        <v>2</v>
      </c>
      <c r="O27" s="59">
        <f t="shared" si="5"/>
        <v>74</v>
      </c>
      <c r="P27" s="59">
        <f t="shared" si="5"/>
        <v>1257</v>
      </c>
      <c r="Q27" s="59">
        <f t="shared" si="5"/>
        <v>50</v>
      </c>
      <c r="R27" s="59">
        <f t="shared" si="5"/>
        <v>2</v>
      </c>
      <c r="S27" s="59">
        <f t="shared" si="5"/>
        <v>0</v>
      </c>
      <c r="T27" s="59">
        <f t="shared" si="5"/>
        <v>1162</v>
      </c>
      <c r="U27" s="59">
        <f t="shared" si="5"/>
        <v>6524400</v>
      </c>
      <c r="V27" s="59">
        <f t="shared" si="5"/>
        <v>7293450</v>
      </c>
      <c r="W27" s="59">
        <f t="shared" si="5"/>
        <v>0</v>
      </c>
      <c r="X27" s="59">
        <f t="shared" si="5"/>
        <v>0</v>
      </c>
      <c r="Y27" s="59">
        <f t="shared" si="5"/>
        <v>0</v>
      </c>
      <c r="Z27" s="59">
        <f t="shared" si="5"/>
        <v>13817850</v>
      </c>
      <c r="AA27" s="3"/>
    </row>
    <row r="28" spans="1:27" ht="15" customHeight="1" x14ac:dyDescent="0.25">
      <c r="A28" s="3" t="s">
        <v>25</v>
      </c>
      <c r="B28" s="3" t="s">
        <v>87</v>
      </c>
      <c r="C28" s="7" t="str">
        <f>VLOOKUP(B28,'Sheet2 (2)'!$C$1:$D$349,2,FALSE)</f>
        <v>MMR017001</v>
      </c>
      <c r="D28" s="15">
        <v>42218</v>
      </c>
      <c r="E28" s="12">
        <f>VLOOKUP(C28,'Sheet2 (2)'!$I$3:$R$329,6,FALSE)</f>
        <v>85627</v>
      </c>
      <c r="F28" s="12">
        <f>VLOOKUP(C28,'Sheet2 (2)'!$I$3:$R$329,3,FALSE)</f>
        <v>378774</v>
      </c>
      <c r="G28" s="4">
        <v>2561</v>
      </c>
      <c r="H28" s="4">
        <v>9875</v>
      </c>
      <c r="I28" s="13">
        <f t="shared" si="4"/>
        <v>2.6070955239799987</v>
      </c>
      <c r="J28" s="4"/>
      <c r="L28" s="3">
        <v>3</v>
      </c>
      <c r="M28" s="3"/>
      <c r="N28" s="3"/>
      <c r="O28" s="3">
        <v>8669</v>
      </c>
      <c r="P28" s="4">
        <v>1513</v>
      </c>
      <c r="Q28" s="3">
        <v>83</v>
      </c>
      <c r="R28" s="3"/>
      <c r="S28" s="3"/>
      <c r="T28" s="3">
        <v>11466</v>
      </c>
      <c r="U28" s="4"/>
      <c r="V28" s="4"/>
      <c r="W28" s="4"/>
      <c r="X28" s="4">
        <v>219500</v>
      </c>
      <c r="Y28" s="4"/>
      <c r="Z28" s="4">
        <f>SUM(U28:Y28)</f>
        <v>219500</v>
      </c>
      <c r="AA28" s="4"/>
    </row>
    <row r="29" spans="1:27" ht="15" customHeight="1" x14ac:dyDescent="0.25">
      <c r="A29" s="3" t="s">
        <v>25</v>
      </c>
      <c r="B29" s="3" t="s">
        <v>70</v>
      </c>
      <c r="C29" s="7" t="str">
        <f>VLOOKUP(B29,'Sheet2 (2)'!$C$1:$D$349,2,FALSE)</f>
        <v>MMR017002</v>
      </c>
      <c r="D29" s="15">
        <v>42215</v>
      </c>
      <c r="E29" s="12">
        <f>VLOOKUP(C29,'Sheet2 (2)'!$I$3:$R$329,6,FALSE)</f>
        <v>42973</v>
      </c>
      <c r="F29" s="12">
        <f>VLOOKUP(C29,'Sheet2 (2)'!$I$3:$R$329,3,FALSE)</f>
        <v>177745</v>
      </c>
      <c r="G29" s="4">
        <v>5572</v>
      </c>
      <c r="H29" s="4">
        <v>23462</v>
      </c>
      <c r="I29" s="13">
        <f t="shared" si="4"/>
        <v>13.199808714731779</v>
      </c>
      <c r="J29" s="4"/>
      <c r="K29" s="4"/>
      <c r="L29" s="3">
        <v>1</v>
      </c>
      <c r="M29" s="3"/>
      <c r="N29" s="3"/>
      <c r="O29" s="3">
        <v>4523</v>
      </c>
      <c r="P29" s="3">
        <v>5529</v>
      </c>
      <c r="Q29" s="3">
        <v>41</v>
      </c>
      <c r="R29" s="3">
        <v>5</v>
      </c>
      <c r="S29" s="3">
        <v>2</v>
      </c>
      <c r="T29" s="3">
        <v>5688</v>
      </c>
      <c r="U29" s="4"/>
      <c r="V29" s="4"/>
      <c r="W29" s="4"/>
      <c r="X29" s="4"/>
      <c r="Y29" s="4"/>
      <c r="Z29" s="4">
        <f>SUM(U29:Y29)</f>
        <v>0</v>
      </c>
      <c r="AA29" s="4"/>
    </row>
    <row r="30" spans="1:27" ht="15" customHeight="1" x14ac:dyDescent="0.25">
      <c r="A30" s="3" t="s">
        <v>25</v>
      </c>
      <c r="B30" s="3" t="s">
        <v>71</v>
      </c>
      <c r="C30" s="7" t="str">
        <f>VLOOKUP(B30,'Sheet2 (2)'!$C$1:$D$349,2,FALSE)</f>
        <v>MMR017003</v>
      </c>
      <c r="D30" s="15">
        <v>42218</v>
      </c>
      <c r="E30" s="12">
        <f>VLOOKUP(C30,'Sheet2 (2)'!$I$3:$R$329,6,FALSE)</f>
        <v>37211</v>
      </c>
      <c r="F30" s="12">
        <f>VLOOKUP(C30,'Sheet2 (2)'!$I$3:$R$329,3,FALSE)</f>
        <v>154355</v>
      </c>
      <c r="G30" s="4">
        <v>3156</v>
      </c>
      <c r="H30" s="4">
        <v>13217</v>
      </c>
      <c r="I30" s="13">
        <f t="shared" si="4"/>
        <v>8.5627287745780833</v>
      </c>
      <c r="J30" s="4"/>
      <c r="K30" s="4">
        <v>15</v>
      </c>
      <c r="L30" s="3"/>
      <c r="M30" s="3"/>
      <c r="N30" s="3"/>
      <c r="O30" s="3">
        <v>7263</v>
      </c>
      <c r="P30" s="3">
        <v>3156</v>
      </c>
      <c r="Q30" s="3">
        <v>213</v>
      </c>
      <c r="R30" s="3"/>
      <c r="S30" s="3"/>
      <c r="T30" s="3">
        <v>7263</v>
      </c>
      <c r="U30" s="4">
        <v>11250</v>
      </c>
      <c r="V30" s="4"/>
      <c r="W30" s="4">
        <v>50000</v>
      </c>
      <c r="X30" s="4">
        <v>585352</v>
      </c>
      <c r="Y30" s="4"/>
      <c r="Z30" s="4">
        <f>SUM(U30:Y30)</f>
        <v>646602</v>
      </c>
      <c r="AA30" s="4"/>
    </row>
    <row r="31" spans="1:27" ht="15" customHeight="1" x14ac:dyDescent="0.25">
      <c r="A31" s="3" t="s">
        <v>25</v>
      </c>
      <c r="B31" s="3" t="s">
        <v>72</v>
      </c>
      <c r="C31" s="7" t="str">
        <f>VLOOKUP(B31,'Sheet2 (2)'!$C$1:$D$349,2,FALSE)</f>
        <v>MMR017004</v>
      </c>
      <c r="D31" s="15">
        <v>42221</v>
      </c>
      <c r="E31" s="12">
        <f>VLOOKUP(C31,'Sheet2 (2)'!$I$3:$R$329,6,FALSE)</f>
        <v>76665</v>
      </c>
      <c r="F31" s="12">
        <f>VLOOKUP(C31,'Sheet2 (2)'!$I$3:$R$329,3,FALSE)</f>
        <v>323806</v>
      </c>
      <c r="G31" s="4">
        <v>158</v>
      </c>
      <c r="H31" s="4">
        <v>737</v>
      </c>
      <c r="I31" s="13">
        <f t="shared" si="4"/>
        <v>0.22760541805896123</v>
      </c>
      <c r="J31" s="3"/>
      <c r="K31" s="4">
        <v>9</v>
      </c>
      <c r="L31" s="3">
        <v>6</v>
      </c>
      <c r="M31" s="3"/>
      <c r="N31" s="3"/>
      <c r="O31" s="3"/>
      <c r="P31" s="3">
        <v>141</v>
      </c>
      <c r="Q31" s="3"/>
      <c r="R31" s="3"/>
      <c r="S31" s="3"/>
      <c r="T31" s="3"/>
      <c r="U31" s="4">
        <v>769250</v>
      </c>
      <c r="V31" s="4"/>
      <c r="W31" s="4">
        <v>200000</v>
      </c>
      <c r="X31" s="4">
        <v>1428548</v>
      </c>
      <c r="Y31" s="4"/>
      <c r="Z31" s="4">
        <f>SUM(U31:Y31)</f>
        <v>2397798</v>
      </c>
      <c r="AA31" s="4"/>
    </row>
    <row r="32" spans="1:27" ht="15" customHeight="1" x14ac:dyDescent="0.25">
      <c r="A32" s="3" t="s">
        <v>25</v>
      </c>
      <c r="B32" s="3" t="s">
        <v>73</v>
      </c>
      <c r="C32" s="7" t="str">
        <f>VLOOKUP(B32,'Sheet2 (2)'!$C$1:$D$349,2,FALSE)</f>
        <v>MMR017005</v>
      </c>
      <c r="D32" s="15">
        <v>42221</v>
      </c>
      <c r="E32" s="12">
        <f>VLOOKUP(C32,'Sheet2 (2)'!$I$3:$R$329,6,FALSE)</f>
        <v>59703</v>
      </c>
      <c r="F32" s="12">
        <f>VLOOKUP(C32,'Sheet2 (2)'!$I$3:$R$329,3,FALSE)</f>
        <v>235358</v>
      </c>
      <c r="G32" s="4">
        <v>282</v>
      </c>
      <c r="H32" s="4">
        <v>1099</v>
      </c>
      <c r="I32" s="13">
        <f t="shared" si="4"/>
        <v>0.4669482235573042</v>
      </c>
      <c r="J32" s="4"/>
      <c r="K32" s="4"/>
      <c r="L32" s="3">
        <v>1</v>
      </c>
      <c r="M32" s="3"/>
      <c r="N32" s="3"/>
      <c r="O32" s="3">
        <v>2585</v>
      </c>
      <c r="P32" s="3">
        <v>282</v>
      </c>
      <c r="Q32" s="3">
        <v>60</v>
      </c>
      <c r="R32" s="3"/>
      <c r="S32" s="3"/>
      <c r="T32" s="3">
        <v>8258</v>
      </c>
      <c r="U32" s="4"/>
      <c r="V32" s="4"/>
      <c r="W32" s="4"/>
      <c r="X32" s="4"/>
      <c r="Y32" s="4"/>
      <c r="Z32" s="4">
        <f>SUM(U32:Y32)</f>
        <v>0</v>
      </c>
      <c r="AA32" s="4"/>
    </row>
    <row r="33" spans="1:27" ht="15" customHeight="1" x14ac:dyDescent="0.25">
      <c r="A33" s="3" t="s">
        <v>25</v>
      </c>
      <c r="B33" s="3" t="s">
        <v>69</v>
      </c>
      <c r="C33" s="7" t="str">
        <f>VLOOKUP(B33,'Sheet2 (2)'!$C$1:$D$349,2,FALSE)</f>
        <v>MMR017014</v>
      </c>
      <c r="D33" s="15">
        <v>42215</v>
      </c>
      <c r="E33" s="12">
        <f>VLOOKUP(C33,'Sheet2 (2)'!$I$3:$R$329,6,FALSE)</f>
        <v>66272</v>
      </c>
      <c r="F33" s="12">
        <f>VLOOKUP(C33,'Sheet2 (2)'!$I$3:$R$329,3,FALSE)</f>
        <v>297951</v>
      </c>
      <c r="G33" s="4"/>
      <c r="H33" s="4"/>
      <c r="I33" s="13"/>
      <c r="J33" s="4"/>
      <c r="K33" s="4"/>
      <c r="L33" s="3"/>
      <c r="M33" s="3"/>
      <c r="N33" s="3"/>
      <c r="O33" s="3">
        <v>31054</v>
      </c>
      <c r="P33" s="3"/>
      <c r="Q33" s="3"/>
      <c r="R33" s="3"/>
      <c r="S33" s="3"/>
      <c r="T33" s="3"/>
      <c r="U33" s="4"/>
      <c r="V33" s="4"/>
      <c r="W33" s="4"/>
      <c r="X33" s="4">
        <v>430890</v>
      </c>
      <c r="Y33" s="4"/>
      <c r="Z33" s="4">
        <f t="shared" si="2"/>
        <v>430890</v>
      </c>
      <c r="AA33" s="4"/>
    </row>
    <row r="34" spans="1:27" ht="15" customHeight="1" x14ac:dyDescent="0.25">
      <c r="A34" s="3" t="s">
        <v>25</v>
      </c>
      <c r="B34" s="3" t="s">
        <v>74</v>
      </c>
      <c r="C34" s="7" t="str">
        <f>VLOOKUP(B34,'Sheet2 (2)'!$C$1:$D$349,2,FALSE)</f>
        <v>MMR017006</v>
      </c>
      <c r="D34" s="15">
        <v>42218</v>
      </c>
      <c r="E34" s="12">
        <f>VLOOKUP(C34,'Sheet2 (2)'!$I$3:$R$329,6,FALSE)</f>
        <v>50944</v>
      </c>
      <c r="F34" s="12">
        <f>VLOOKUP(C34,'Sheet2 (2)'!$I$3:$R$329,3,FALSE)</f>
        <v>193775</v>
      </c>
      <c r="G34" s="4">
        <v>15092</v>
      </c>
      <c r="H34" s="4">
        <v>59985</v>
      </c>
      <c r="I34" s="13">
        <f t="shared" si="4"/>
        <v>30.956005676686882</v>
      </c>
      <c r="J34" s="4"/>
      <c r="K34" s="4">
        <v>18</v>
      </c>
      <c r="L34" s="3">
        <v>8</v>
      </c>
      <c r="M34" s="3"/>
      <c r="N34" s="3"/>
      <c r="O34" s="3">
        <v>10296</v>
      </c>
      <c r="P34" s="3">
        <v>15092</v>
      </c>
      <c r="Q34" s="3">
        <v>114</v>
      </c>
      <c r="R34" s="3">
        <v>6</v>
      </c>
      <c r="S34" s="3"/>
      <c r="T34" s="3">
        <v>45654</v>
      </c>
      <c r="U34" s="4">
        <v>189450</v>
      </c>
      <c r="V34" s="4"/>
      <c r="W34" s="4"/>
      <c r="X34" s="4">
        <v>406500</v>
      </c>
      <c r="Y34" s="4"/>
      <c r="Z34" s="4">
        <f t="shared" si="2"/>
        <v>595950</v>
      </c>
      <c r="AA34" s="4" t="s">
        <v>75</v>
      </c>
    </row>
    <row r="35" spans="1:27" ht="15" customHeight="1" x14ac:dyDescent="0.25">
      <c r="A35" s="3" t="s">
        <v>25</v>
      </c>
      <c r="B35" s="3" t="s">
        <v>76</v>
      </c>
      <c r="C35" s="7" t="str">
        <f>VLOOKUP(B35,'Sheet2 (2)'!$C$1:$D$349,2,FALSE)</f>
        <v>MMR017007</v>
      </c>
      <c r="D35" s="15">
        <v>42215</v>
      </c>
      <c r="E35" s="12">
        <f>VLOOKUP(C35,'Sheet2 (2)'!$I$3:$R$329,6,FALSE)</f>
        <v>41376</v>
      </c>
      <c r="F35" s="12">
        <f>VLOOKUP(C35,'Sheet2 (2)'!$I$3:$R$329,3,FALSE)</f>
        <v>163773</v>
      </c>
      <c r="G35" s="4">
        <v>13853</v>
      </c>
      <c r="H35" s="4">
        <v>55140</v>
      </c>
      <c r="I35" s="13">
        <f t="shared" si="4"/>
        <v>33.66855342455716</v>
      </c>
      <c r="J35" s="4"/>
      <c r="K35" s="4">
        <v>7</v>
      </c>
      <c r="L35" s="3">
        <v>1</v>
      </c>
      <c r="M35" s="3"/>
      <c r="N35" s="3"/>
      <c r="O35" s="3"/>
      <c r="P35" s="3">
        <v>13770</v>
      </c>
      <c r="Q35" s="3">
        <v>184</v>
      </c>
      <c r="R35" s="3">
        <v>1</v>
      </c>
      <c r="S35" s="3"/>
      <c r="T35" s="3">
        <v>24917</v>
      </c>
      <c r="U35" s="4"/>
      <c r="V35" s="4"/>
      <c r="W35" s="4"/>
      <c r="X35" s="4">
        <v>1097550</v>
      </c>
      <c r="Y35" s="4"/>
      <c r="Z35" s="4">
        <f t="shared" si="2"/>
        <v>1097550</v>
      </c>
      <c r="AA35" s="4"/>
    </row>
    <row r="36" spans="1:27" ht="15" customHeight="1" x14ac:dyDescent="0.25">
      <c r="A36" s="3" t="s">
        <v>25</v>
      </c>
      <c r="B36" s="3" t="s">
        <v>77</v>
      </c>
      <c r="C36" s="7" t="str">
        <f>VLOOKUP(B36,'Sheet2 (2)'!$C$1:$D$349,2,FALSE)</f>
        <v>MMR017008</v>
      </c>
      <c r="D36" s="15">
        <v>42215</v>
      </c>
      <c r="E36" s="12">
        <f>VLOOKUP(C36,'Sheet2 (2)'!$I$3:$R$329,6,FALSE)</f>
        <v>86131</v>
      </c>
      <c r="F36" s="12">
        <f>VLOOKUP(C36,'Sheet2 (2)'!$I$3:$R$329,3,FALSE)</f>
        <v>337880</v>
      </c>
      <c r="G36" s="4">
        <v>11382</v>
      </c>
      <c r="H36" s="4">
        <v>44742</v>
      </c>
      <c r="I36" s="13">
        <f t="shared" si="4"/>
        <v>13.241979400970758</v>
      </c>
      <c r="J36" s="4"/>
      <c r="K36" s="4"/>
      <c r="L36" s="3">
        <v>3</v>
      </c>
      <c r="M36" s="3"/>
      <c r="N36" s="3">
        <v>13</v>
      </c>
      <c r="O36" s="3">
        <v>5168</v>
      </c>
      <c r="P36" s="3">
        <v>11173</v>
      </c>
      <c r="Q36" s="3">
        <v>61</v>
      </c>
      <c r="R36" s="3">
        <v>42</v>
      </c>
      <c r="S36" s="3">
        <v>3</v>
      </c>
      <c r="T36" s="3">
        <v>8196</v>
      </c>
      <c r="U36" s="4">
        <v>2671200</v>
      </c>
      <c r="V36" s="4"/>
      <c r="W36" s="4"/>
      <c r="X36" s="4">
        <v>5325140</v>
      </c>
      <c r="Y36" s="4"/>
      <c r="Z36" s="4">
        <f t="shared" si="2"/>
        <v>7996340</v>
      </c>
      <c r="AA36" s="4"/>
    </row>
    <row r="37" spans="1:27" ht="15" customHeight="1" x14ac:dyDescent="0.25">
      <c r="A37" s="3" t="s">
        <v>25</v>
      </c>
      <c r="B37" s="3" t="s">
        <v>78</v>
      </c>
      <c r="C37" s="7" t="str">
        <f>VLOOKUP(B37,'Sheet2 (2)'!$C$1:$D$349,2,FALSE)</f>
        <v>MMR017009</v>
      </c>
      <c r="D37" s="15">
        <v>42218</v>
      </c>
      <c r="E37" s="12">
        <f>VLOOKUP(C37,'Sheet2 (2)'!$I$3:$R$329,6,FALSE)</f>
        <v>42318</v>
      </c>
      <c r="F37" s="12">
        <f>VLOOKUP(C37,'Sheet2 (2)'!$I$3:$R$329,3,FALSE)</f>
        <v>167990</v>
      </c>
      <c r="G37" s="4">
        <v>8816</v>
      </c>
      <c r="H37" s="4">
        <v>34896</v>
      </c>
      <c r="I37" s="13">
        <f t="shared" si="4"/>
        <v>20.772665039585689</v>
      </c>
      <c r="J37" s="4"/>
      <c r="K37" s="4">
        <v>21</v>
      </c>
      <c r="L37" s="3">
        <v>1</v>
      </c>
      <c r="M37" s="3"/>
      <c r="N37" s="3"/>
      <c r="O37" s="3">
        <v>9705</v>
      </c>
      <c r="P37" s="3">
        <v>8816</v>
      </c>
      <c r="Q37" s="3">
        <v>41</v>
      </c>
      <c r="R37" s="3">
        <v>41</v>
      </c>
      <c r="S37" s="3"/>
      <c r="T37" s="3">
        <v>21475</v>
      </c>
      <c r="U37" s="4"/>
      <c r="V37" s="4"/>
      <c r="W37" s="4"/>
      <c r="X37" s="4">
        <v>2206600</v>
      </c>
      <c r="Y37" s="4"/>
      <c r="Z37" s="4">
        <f t="shared" si="2"/>
        <v>2206600</v>
      </c>
      <c r="AA37" s="4"/>
    </row>
    <row r="38" spans="1:27" ht="15" customHeight="1" x14ac:dyDescent="0.25">
      <c r="A38" s="3" t="s">
        <v>25</v>
      </c>
      <c r="B38" s="3" t="s">
        <v>79</v>
      </c>
      <c r="C38" s="7" t="str">
        <f>VLOOKUP(B38,'Sheet2 (2)'!$C$1:$D$349,2,FALSE)</f>
        <v>MMR017010</v>
      </c>
      <c r="D38" s="15">
        <v>42218</v>
      </c>
      <c r="E38" s="12">
        <f>VLOOKUP(C38,'Sheet2 (2)'!$I$3:$R$329,6,FALSE)</f>
        <v>26232</v>
      </c>
      <c r="F38" s="12">
        <f>VLOOKUP(C38,'Sheet2 (2)'!$I$3:$R$329,3,FALSE)</f>
        <v>102716</v>
      </c>
      <c r="G38" s="4">
        <v>6175</v>
      </c>
      <c r="H38" s="4">
        <v>26335</v>
      </c>
      <c r="I38" s="13">
        <f t="shared" si="4"/>
        <v>25.638654153199113</v>
      </c>
      <c r="J38" s="4"/>
      <c r="K38" s="4">
        <v>10</v>
      </c>
      <c r="L38" s="3">
        <v>3</v>
      </c>
      <c r="M38" s="3"/>
      <c r="N38" s="3"/>
      <c r="O38" s="3">
        <v>8459</v>
      </c>
      <c r="P38" s="3">
        <v>6151</v>
      </c>
      <c r="Q38" s="3">
        <v>49</v>
      </c>
      <c r="R38" s="3">
        <v>74</v>
      </c>
      <c r="S38" s="3">
        <v>2</v>
      </c>
      <c r="T38" s="3">
        <v>11280</v>
      </c>
      <c r="U38" s="4"/>
      <c r="V38" s="4"/>
      <c r="W38" s="4"/>
      <c r="X38" s="4">
        <v>3426100</v>
      </c>
      <c r="Y38" s="4"/>
      <c r="Z38" s="4">
        <f t="shared" si="2"/>
        <v>3426100</v>
      </c>
      <c r="AA38" s="4"/>
    </row>
    <row r="39" spans="1:27" ht="15" customHeight="1" x14ac:dyDescent="0.25">
      <c r="A39" s="3" t="s">
        <v>25</v>
      </c>
      <c r="B39" s="3" t="s">
        <v>80</v>
      </c>
      <c r="C39" s="7" t="str">
        <f>VLOOKUP(B39,'Sheet2 (2)'!$C$1:$D$349,2,FALSE)</f>
        <v>MMR017011</v>
      </c>
      <c r="D39" s="15">
        <v>42215</v>
      </c>
      <c r="E39" s="12">
        <f>VLOOKUP(C39,'Sheet2 (2)'!$I$3:$R$329,6,FALSE)</f>
        <v>59924</v>
      </c>
      <c r="F39" s="12">
        <f>VLOOKUP(C39,'Sheet2 (2)'!$I$3:$R$329,3,FALSE)</f>
        <v>218338</v>
      </c>
      <c r="G39" s="4">
        <v>14024</v>
      </c>
      <c r="H39" s="4">
        <v>56696</v>
      </c>
      <c r="I39" s="13">
        <f t="shared" si="4"/>
        <v>25.967078566259655</v>
      </c>
      <c r="J39" s="4"/>
      <c r="K39" s="4">
        <v>86</v>
      </c>
      <c r="L39" s="3">
        <v>4</v>
      </c>
      <c r="M39" s="3">
        <v>1</v>
      </c>
      <c r="N39" s="3"/>
      <c r="O39" s="3">
        <v>33966</v>
      </c>
      <c r="P39" s="3">
        <v>1978</v>
      </c>
      <c r="Q39" s="3">
        <v>60</v>
      </c>
      <c r="R39" s="3">
        <v>40</v>
      </c>
      <c r="S39" s="3"/>
      <c r="T39" s="3">
        <v>54254</v>
      </c>
      <c r="U39" s="4">
        <v>2593350</v>
      </c>
      <c r="V39" s="4"/>
      <c r="W39" s="4"/>
      <c r="X39" s="4">
        <v>2206600</v>
      </c>
      <c r="Y39" s="4"/>
      <c r="Z39" s="4">
        <f t="shared" si="2"/>
        <v>4799950</v>
      </c>
      <c r="AA39" s="4"/>
    </row>
    <row r="40" spans="1:27" ht="15" customHeight="1" x14ac:dyDescent="0.25">
      <c r="A40" s="3" t="s">
        <v>25</v>
      </c>
      <c r="B40" s="3" t="s">
        <v>81</v>
      </c>
      <c r="C40" s="7" t="str">
        <f>VLOOKUP(B40,'Sheet2 (2)'!$C$1:$D$349,2,FALSE)</f>
        <v>MMR017012</v>
      </c>
      <c r="D40" s="15">
        <v>42217</v>
      </c>
      <c r="E40" s="12">
        <f>VLOOKUP(C40,'Sheet2 (2)'!$I$3:$R$329,6,FALSE)</f>
        <v>26886</v>
      </c>
      <c r="F40" s="12">
        <f>VLOOKUP(C40,'Sheet2 (2)'!$I$3:$R$329,3,FALSE)</f>
        <v>96090</v>
      </c>
      <c r="G40" s="4">
        <v>2576</v>
      </c>
      <c r="H40" s="4">
        <v>8166</v>
      </c>
      <c r="I40" s="13">
        <f t="shared" si="4"/>
        <v>8.4982828598189197</v>
      </c>
      <c r="J40" s="4"/>
      <c r="K40" s="4">
        <v>35</v>
      </c>
      <c r="L40" s="3">
        <v>3</v>
      </c>
      <c r="M40" s="3">
        <v>2</v>
      </c>
      <c r="N40" s="3">
        <v>3</v>
      </c>
      <c r="O40" s="3">
        <v>2817</v>
      </c>
      <c r="P40" s="3">
        <v>2576</v>
      </c>
      <c r="Q40" s="3">
        <v>8</v>
      </c>
      <c r="R40" s="3">
        <v>6</v>
      </c>
      <c r="S40" s="3"/>
      <c r="T40" s="3">
        <v>4530</v>
      </c>
      <c r="U40" s="4">
        <v>1100250</v>
      </c>
      <c r="V40" s="4"/>
      <c r="W40" s="4"/>
      <c r="X40" s="4"/>
      <c r="Y40" s="4"/>
      <c r="Z40" s="4">
        <f t="shared" si="2"/>
        <v>1100250</v>
      </c>
      <c r="AA40" s="4"/>
    </row>
    <row r="41" spans="1:27" ht="15" customHeight="1" x14ac:dyDescent="0.25">
      <c r="A41" s="3" t="s">
        <v>25</v>
      </c>
      <c r="B41" s="3" t="s">
        <v>82</v>
      </c>
      <c r="C41" s="7" t="str">
        <f>VLOOKUP(B41,'Sheet2 (2)'!$C$1:$D$349,2,FALSE)</f>
        <v>MMR017013</v>
      </c>
      <c r="D41" s="15">
        <v>42218</v>
      </c>
      <c r="E41" s="12">
        <f>VLOOKUP(C41,'Sheet2 (2)'!$I$3:$R$329,6,FALSE)</f>
        <v>57228</v>
      </c>
      <c r="F41" s="12">
        <f>VLOOKUP(C41,'Sheet2 (2)'!$I$3:$R$329,3,FALSE)</f>
        <v>213639</v>
      </c>
      <c r="G41" s="4">
        <v>17505</v>
      </c>
      <c r="H41" s="4">
        <v>82791</v>
      </c>
      <c r="I41" s="13">
        <f t="shared" si="4"/>
        <v>38.752755817055871</v>
      </c>
      <c r="J41" s="4"/>
      <c r="K41" s="4">
        <v>86</v>
      </c>
      <c r="L41" s="3">
        <v>4</v>
      </c>
      <c r="M41" s="3">
        <v>2</v>
      </c>
      <c r="N41" s="3"/>
      <c r="O41" s="3">
        <v>30267</v>
      </c>
      <c r="P41" s="3">
        <v>17505</v>
      </c>
      <c r="Q41" s="3">
        <v>95</v>
      </c>
      <c r="R41" s="3">
        <v>30</v>
      </c>
      <c r="S41" s="3"/>
      <c r="T41" s="3">
        <v>53608</v>
      </c>
      <c r="U41" s="4">
        <v>8325450</v>
      </c>
      <c r="V41" s="4"/>
      <c r="W41" s="4"/>
      <c r="X41" s="4">
        <v>6149642</v>
      </c>
      <c r="Y41" s="4"/>
      <c r="Z41" s="4">
        <f t="shared" si="2"/>
        <v>14475092</v>
      </c>
      <c r="AA41" s="4"/>
    </row>
    <row r="42" spans="1:27" ht="15" customHeight="1" x14ac:dyDescent="0.25">
      <c r="A42" s="3" t="s">
        <v>25</v>
      </c>
      <c r="B42" s="3" t="s">
        <v>327</v>
      </c>
      <c r="C42" s="7" t="str">
        <f>VLOOKUP(B42,'Sheet2 (2)'!$C$1:$D$349,2,FALSE)</f>
        <v>MMR017016</v>
      </c>
      <c r="D42" s="15"/>
      <c r="E42" s="12">
        <f>VLOOKUP(C42,'Sheet2 (2)'!$I$3:$R$329,6,FALSE)</f>
        <v>75630</v>
      </c>
      <c r="F42" s="12">
        <f>VLOOKUP(C42,'Sheet2 (2)'!$I$3:$R$329,3,FALSE)</f>
        <v>315004</v>
      </c>
      <c r="G42" s="4"/>
      <c r="H42" s="4"/>
      <c r="I42" s="13"/>
      <c r="J42" s="4"/>
      <c r="K42" s="4"/>
      <c r="L42" s="3">
        <v>3</v>
      </c>
      <c r="M42" s="3"/>
      <c r="N42" s="3"/>
      <c r="O42" s="3"/>
      <c r="P42" s="3"/>
      <c r="Q42" s="3"/>
      <c r="R42" s="3"/>
      <c r="S42" s="3"/>
      <c r="T42" s="3"/>
      <c r="U42" s="4"/>
      <c r="V42" s="4"/>
      <c r="W42" s="4"/>
      <c r="X42" s="4"/>
      <c r="Y42" s="4"/>
      <c r="Z42" s="4"/>
      <c r="AA42" s="4"/>
    </row>
    <row r="43" spans="1:27" ht="15" customHeight="1" x14ac:dyDescent="0.25">
      <c r="A43" s="3" t="s">
        <v>25</v>
      </c>
      <c r="B43" s="3" t="s">
        <v>333</v>
      </c>
      <c r="C43" s="7" t="str">
        <f>VLOOKUP(B43,'Sheet2 (2)'!$C$1:$D$349,2,FALSE)</f>
        <v>MMR017017</v>
      </c>
      <c r="D43" s="15"/>
      <c r="E43" s="12">
        <f>VLOOKUP(C43,'Sheet2 (2)'!$I$3:$R$329,6,FALSE)</f>
        <v>67645</v>
      </c>
      <c r="F43" s="12">
        <f>VLOOKUP(C43,'Sheet2 (2)'!$I$3:$R$329,3,FALSE)</f>
        <v>288772</v>
      </c>
      <c r="G43" s="4"/>
      <c r="H43" s="4"/>
      <c r="I43" s="13"/>
      <c r="J43" s="4"/>
      <c r="K43" s="4"/>
      <c r="L43" s="3"/>
      <c r="M43" s="3"/>
      <c r="N43" s="3"/>
      <c r="O43" s="3"/>
      <c r="P43" s="3"/>
      <c r="Q43" s="3"/>
      <c r="R43" s="3"/>
      <c r="S43" s="3"/>
      <c r="T43" s="3">
        <v>2969</v>
      </c>
      <c r="U43" s="4"/>
      <c r="V43" s="4"/>
      <c r="W43" s="4"/>
      <c r="X43" s="4"/>
      <c r="Y43" s="4"/>
      <c r="Z43" s="4"/>
      <c r="AA43" s="4"/>
    </row>
    <row r="44" spans="1:27" ht="15" customHeight="1" x14ac:dyDescent="0.25">
      <c r="A44" s="3" t="s">
        <v>25</v>
      </c>
      <c r="B44" s="3" t="s">
        <v>322</v>
      </c>
      <c r="C44" s="7" t="str">
        <f>VLOOKUP(B44,'Sheet2 (2)'!$C$1:$D$349,2,FALSE)</f>
        <v>MMR017015</v>
      </c>
      <c r="D44" s="15"/>
      <c r="E44" s="12">
        <f>VLOOKUP(C44,'Sheet2 (2)'!$I$3:$R$329,6,FALSE)</f>
        <v>46824</v>
      </c>
      <c r="F44" s="12">
        <f>VLOOKUP(C44,'Sheet2 (2)'!$I$3:$R$329,3,FALSE)</f>
        <v>193853</v>
      </c>
      <c r="G44" s="4"/>
      <c r="H44" s="4"/>
      <c r="I44" s="13"/>
      <c r="J44" s="4"/>
      <c r="K44" s="4"/>
      <c r="L44" s="3"/>
      <c r="M44" s="3"/>
      <c r="N44" s="3"/>
      <c r="O44" s="3"/>
      <c r="P44" s="3"/>
      <c r="Q44" s="3"/>
      <c r="R44" s="3"/>
      <c r="S44" s="3"/>
      <c r="T44" s="3">
        <v>33</v>
      </c>
      <c r="U44" s="4"/>
      <c r="V44" s="4"/>
      <c r="W44" s="4"/>
      <c r="X44" s="4"/>
      <c r="Y44" s="4"/>
      <c r="Z44" s="4"/>
      <c r="AA44" s="4"/>
    </row>
    <row r="45" spans="1:27" ht="15" customHeight="1" x14ac:dyDescent="0.25">
      <c r="A45" s="3" t="s">
        <v>25</v>
      </c>
      <c r="B45" s="3" t="s">
        <v>83</v>
      </c>
      <c r="C45" s="7" t="str">
        <f>VLOOKUP(B45,'Sheet2 (2)'!$C$1:$D$349,2,FALSE)</f>
        <v>MMR017019</v>
      </c>
      <c r="D45" s="15">
        <v>42220</v>
      </c>
      <c r="E45" s="12">
        <f>VLOOKUP(C45,'Sheet2 (2)'!$I$3:$R$329,6,FALSE)</f>
        <v>71773</v>
      </c>
      <c r="F45" s="12">
        <f>VLOOKUP(C45,'Sheet2 (2)'!$I$3:$R$329,3,FALSE)</f>
        <v>313742</v>
      </c>
      <c r="G45" s="4">
        <v>2685</v>
      </c>
      <c r="H45" s="4">
        <v>10978</v>
      </c>
      <c r="I45" s="13">
        <f t="shared" ref="I45:I113" si="6">H45/F45*100</f>
        <v>3.4990533623168085</v>
      </c>
      <c r="J45" s="4"/>
      <c r="K45" s="4">
        <v>46</v>
      </c>
      <c r="L45" s="3">
        <v>2</v>
      </c>
      <c r="M45" s="3"/>
      <c r="N45" s="3"/>
      <c r="O45" s="3"/>
      <c r="P45" s="3">
        <v>2676</v>
      </c>
      <c r="Q45" s="3">
        <v>33</v>
      </c>
      <c r="R45" s="3"/>
      <c r="S45" s="3"/>
      <c r="T45" s="3">
        <v>1001</v>
      </c>
      <c r="U45" s="4"/>
      <c r="V45" s="4"/>
      <c r="W45" s="4">
        <v>150000</v>
      </c>
      <c r="X45" s="4">
        <v>2272798</v>
      </c>
      <c r="Y45" s="4"/>
      <c r="Z45" s="4">
        <f t="shared" si="2"/>
        <v>2422798</v>
      </c>
      <c r="AA45" s="4"/>
    </row>
    <row r="46" spans="1:27" ht="15" customHeight="1" x14ac:dyDescent="0.25">
      <c r="A46" s="3" t="s">
        <v>25</v>
      </c>
      <c r="B46" s="3" t="s">
        <v>318</v>
      </c>
      <c r="C46" s="7" t="str">
        <f>VLOOKUP(B46,'Sheet2 (2)'!$C$1:$D$349,2,FALSE)</f>
        <v>MMR017024</v>
      </c>
      <c r="D46" s="15"/>
      <c r="E46" s="12">
        <f>VLOOKUP(C46,'Sheet2 (2)'!$I$3:$R$329,6,FALSE)</f>
        <v>76006</v>
      </c>
      <c r="F46" s="12">
        <f>VLOOKUP(C46,'Sheet2 (2)'!$I$3:$R$329,3,FALSE)</f>
        <v>322082</v>
      </c>
      <c r="G46" s="4"/>
      <c r="H46" s="4"/>
      <c r="I46" s="13"/>
      <c r="J46" s="4"/>
      <c r="K46" s="4"/>
      <c r="L46" s="3">
        <v>1</v>
      </c>
      <c r="M46" s="3"/>
      <c r="N46" s="3"/>
      <c r="O46" s="3"/>
      <c r="P46" s="3"/>
      <c r="Q46" s="3"/>
      <c r="R46" s="3"/>
      <c r="S46" s="3"/>
      <c r="T46" s="3"/>
      <c r="U46" s="4"/>
      <c r="V46" s="4"/>
      <c r="W46" s="4"/>
      <c r="X46" s="4"/>
      <c r="Y46" s="4"/>
      <c r="Z46" s="4"/>
      <c r="AA46" s="4"/>
    </row>
    <row r="47" spans="1:27" ht="15" customHeight="1" x14ac:dyDescent="0.25">
      <c r="A47" s="3" t="s">
        <v>25</v>
      </c>
      <c r="B47" s="3" t="s">
        <v>331</v>
      </c>
      <c r="C47" s="7" t="str">
        <f>VLOOKUP(B47,'Sheet2 (2)'!$C$1:$D$349,2,FALSE)</f>
        <v>MMR017023</v>
      </c>
      <c r="D47" s="15"/>
      <c r="E47" s="12">
        <f>VLOOKUP(C47,'Sheet2 (2)'!$I$3:$R$329,6,FALSE)</f>
        <v>69497</v>
      </c>
      <c r="F47" s="12">
        <f>VLOOKUP(C47,'Sheet2 (2)'!$I$3:$R$329,3,FALSE)</f>
        <v>314059</v>
      </c>
      <c r="G47" s="4"/>
      <c r="H47" s="4"/>
      <c r="I47" s="13"/>
      <c r="J47" s="4"/>
      <c r="K47" s="4"/>
      <c r="L47" s="3">
        <v>1</v>
      </c>
      <c r="M47" s="3"/>
      <c r="N47" s="3"/>
      <c r="O47" s="3"/>
      <c r="P47" s="3"/>
      <c r="Q47" s="3"/>
      <c r="R47" s="3"/>
      <c r="S47" s="3"/>
      <c r="T47" s="3"/>
      <c r="U47" s="4"/>
      <c r="V47" s="4"/>
      <c r="W47" s="4"/>
      <c r="X47" s="4"/>
      <c r="Y47" s="4"/>
      <c r="Z47" s="4"/>
      <c r="AA47" s="4"/>
    </row>
    <row r="48" spans="1:27" ht="15" customHeight="1" x14ac:dyDescent="0.25">
      <c r="A48" s="3" t="s">
        <v>25</v>
      </c>
      <c r="B48" s="3" t="s">
        <v>320</v>
      </c>
      <c r="C48" s="7" t="str">
        <f>VLOOKUP(B48,'Sheet2 (2)'!$C$1:$D$349,2,FALSE)</f>
        <v>MMR017026</v>
      </c>
      <c r="D48" s="15"/>
      <c r="E48" s="12">
        <f>VLOOKUP(C48,'Sheet2 (2)'!$I$3:$R$329,6,FALSE)</f>
        <v>48611</v>
      </c>
      <c r="F48" s="12">
        <f>VLOOKUP(C48,'Sheet2 (2)'!$I$3:$R$329,3,FALSE)</f>
        <v>202503</v>
      </c>
      <c r="G48" s="4"/>
      <c r="H48" s="4"/>
      <c r="I48" s="13"/>
      <c r="J48" s="4"/>
      <c r="K48" s="4"/>
      <c r="L48" s="3">
        <v>1</v>
      </c>
      <c r="M48" s="3"/>
      <c r="N48" s="3"/>
      <c r="O48" s="3"/>
      <c r="P48" s="3"/>
      <c r="Q48" s="3"/>
      <c r="R48" s="3"/>
      <c r="S48" s="3"/>
      <c r="T48" s="3"/>
      <c r="U48" s="4"/>
      <c r="V48" s="4"/>
      <c r="W48" s="4"/>
      <c r="X48" s="4"/>
      <c r="Y48" s="4"/>
      <c r="Z48" s="4"/>
      <c r="AA48" s="4"/>
    </row>
    <row r="49" spans="1:27" ht="15" customHeight="1" x14ac:dyDescent="0.25">
      <c r="A49" s="3" t="s">
        <v>25</v>
      </c>
      <c r="B49" s="3" t="s">
        <v>84</v>
      </c>
      <c r="C49" s="7" t="str">
        <f>VLOOKUP(B49,'Sheet2 (2)'!$C$1:$D$349,2,FALSE)</f>
        <v>MMR017020</v>
      </c>
      <c r="D49" s="15">
        <v>42218</v>
      </c>
      <c r="E49" s="12">
        <f>VLOOKUP(C49,'Sheet2 (2)'!$I$3:$R$329,6,FALSE)</f>
        <v>60334</v>
      </c>
      <c r="F49" s="12">
        <f>VLOOKUP(C49,'Sheet2 (2)'!$I$3:$R$329,3,FALSE)</f>
        <v>264212</v>
      </c>
      <c r="G49" s="4">
        <v>4689</v>
      </c>
      <c r="H49" s="4">
        <v>20384</v>
      </c>
      <c r="I49" s="13">
        <f t="shared" si="6"/>
        <v>7.7150167289903564</v>
      </c>
      <c r="J49" s="4"/>
      <c r="K49" s="4"/>
      <c r="L49" s="3">
        <v>4</v>
      </c>
      <c r="M49" s="3"/>
      <c r="N49" s="3"/>
      <c r="O49" s="3">
        <v>5999</v>
      </c>
      <c r="P49" s="3">
        <v>4689</v>
      </c>
      <c r="Q49" s="3">
        <v>99</v>
      </c>
      <c r="R49" s="3"/>
      <c r="S49" s="3"/>
      <c r="T49" s="3">
        <v>9055</v>
      </c>
      <c r="U49" s="4"/>
      <c r="V49" s="4"/>
      <c r="W49" s="4"/>
      <c r="X49" s="4">
        <v>2206600</v>
      </c>
      <c r="Y49" s="4"/>
      <c r="Z49" s="4">
        <f t="shared" si="2"/>
        <v>2206600</v>
      </c>
      <c r="AA49" s="4"/>
    </row>
    <row r="50" spans="1:27" ht="15" customHeight="1" x14ac:dyDescent="0.25">
      <c r="A50" s="3" t="s">
        <v>25</v>
      </c>
      <c r="B50" s="3" t="s">
        <v>85</v>
      </c>
      <c r="C50" s="7" t="str">
        <f>VLOOKUP(B50,'Sheet2 (2)'!$C$1:$D$349,2,FALSE)</f>
        <v>MMR017021</v>
      </c>
      <c r="D50" s="15">
        <v>42218</v>
      </c>
      <c r="E50" s="12">
        <f>VLOOKUP(C50,'Sheet2 (2)'!$I$3:$R$329,6,FALSE)</f>
        <v>51294</v>
      </c>
      <c r="F50" s="12">
        <f>VLOOKUP(C50,'Sheet2 (2)'!$I$3:$R$329,3,FALSE)</f>
        <v>215953</v>
      </c>
      <c r="G50" s="4">
        <v>11100</v>
      </c>
      <c r="H50" s="4">
        <v>48768</v>
      </c>
      <c r="I50" s="13">
        <f t="shared" si="6"/>
        <v>22.582691604191652</v>
      </c>
      <c r="J50" s="4"/>
      <c r="K50" s="4">
        <v>6</v>
      </c>
      <c r="L50" s="3">
        <v>2</v>
      </c>
      <c r="M50" s="3"/>
      <c r="N50" s="3"/>
      <c r="O50" s="3">
        <v>18915</v>
      </c>
      <c r="P50" s="3">
        <v>11092</v>
      </c>
      <c r="Q50" s="3">
        <v>68</v>
      </c>
      <c r="R50" s="3">
        <v>44</v>
      </c>
      <c r="S50" s="3"/>
      <c r="T50" s="3">
        <v>20895</v>
      </c>
      <c r="U50" s="4"/>
      <c r="V50" s="4"/>
      <c r="W50" s="4"/>
      <c r="X50" s="4">
        <v>11033000</v>
      </c>
      <c r="Y50" s="4"/>
      <c r="Z50" s="4">
        <f t="shared" si="2"/>
        <v>11033000</v>
      </c>
      <c r="AA50" s="4"/>
    </row>
    <row r="51" spans="1:27" ht="15" customHeight="1" x14ac:dyDescent="0.25">
      <c r="A51" s="3" t="s">
        <v>25</v>
      </c>
      <c r="B51" s="3" t="s">
        <v>86</v>
      </c>
      <c r="C51" s="7" t="str">
        <f>VLOOKUP(B51,'Sheet2 (2)'!$C$1:$D$349,2,FALSE)</f>
        <v>MMR017022</v>
      </c>
      <c r="D51" s="15">
        <v>42218</v>
      </c>
      <c r="E51" s="12">
        <f>VLOOKUP(C51,'Sheet2 (2)'!$I$3:$R$329,6,FALSE)</f>
        <v>44803</v>
      </c>
      <c r="F51" s="12">
        <f>VLOOKUP(C51,'Sheet2 (2)'!$I$3:$R$329,3,FALSE)</f>
        <v>179191</v>
      </c>
      <c r="G51" s="4">
        <v>1766</v>
      </c>
      <c r="H51" s="4">
        <v>6937</v>
      </c>
      <c r="I51" s="13">
        <f t="shared" si="6"/>
        <v>3.8712881785357527</v>
      </c>
      <c r="J51" s="4"/>
      <c r="K51" s="4">
        <v>14</v>
      </c>
      <c r="L51" s="3">
        <v>5</v>
      </c>
      <c r="M51" s="3"/>
      <c r="N51" s="3"/>
      <c r="O51" s="3">
        <v>10065</v>
      </c>
      <c r="P51" s="3">
        <v>1766</v>
      </c>
      <c r="Q51" s="3">
        <v>34</v>
      </c>
      <c r="R51" s="3">
        <v>1</v>
      </c>
      <c r="S51" s="3"/>
      <c r="T51" s="3">
        <v>24109</v>
      </c>
      <c r="U51" s="4"/>
      <c r="V51" s="4"/>
      <c r="W51" s="4"/>
      <c r="X51" s="4">
        <v>2206600</v>
      </c>
      <c r="Y51" s="4"/>
      <c r="Z51" s="4">
        <f t="shared" si="2"/>
        <v>2206600</v>
      </c>
      <c r="AA51" s="4"/>
    </row>
    <row r="52" spans="1:27" ht="15" customHeight="1" x14ac:dyDescent="0.25">
      <c r="A52" s="111" t="s">
        <v>983</v>
      </c>
      <c r="B52" s="112"/>
      <c r="C52" s="113"/>
      <c r="D52" s="58"/>
      <c r="E52" s="59">
        <f>SUM(E28:E51)</f>
        <v>1371907</v>
      </c>
      <c r="F52" s="59">
        <f t="shared" ref="F52:Z52" si="7">SUM(F28:F51)</f>
        <v>5671561</v>
      </c>
      <c r="G52" s="59">
        <f t="shared" si="7"/>
        <v>121392</v>
      </c>
      <c r="H52" s="59">
        <f t="shared" si="7"/>
        <v>504208</v>
      </c>
      <c r="I52" s="59">
        <f>H52/F52*100</f>
        <v>8.8901097951692662</v>
      </c>
      <c r="J52" s="59">
        <f t="shared" si="7"/>
        <v>0</v>
      </c>
      <c r="K52" s="59">
        <f t="shared" si="7"/>
        <v>353</v>
      </c>
      <c r="L52" s="59">
        <f t="shared" si="7"/>
        <v>57</v>
      </c>
      <c r="M52" s="59">
        <f t="shared" si="7"/>
        <v>5</v>
      </c>
      <c r="N52" s="59">
        <f t="shared" si="7"/>
        <v>16</v>
      </c>
      <c r="O52" s="59">
        <f t="shared" si="7"/>
        <v>189751</v>
      </c>
      <c r="P52" s="59">
        <f>SUM(P28:P51)</f>
        <v>107905</v>
      </c>
      <c r="Q52" s="59">
        <f t="shared" si="7"/>
        <v>1243</v>
      </c>
      <c r="R52" s="59">
        <f t="shared" si="7"/>
        <v>290</v>
      </c>
      <c r="S52" s="59">
        <f t="shared" si="7"/>
        <v>7</v>
      </c>
      <c r="T52" s="59">
        <f t="shared" si="7"/>
        <v>314651</v>
      </c>
      <c r="U52" s="59">
        <f t="shared" si="7"/>
        <v>15660200</v>
      </c>
      <c r="V52" s="59">
        <f t="shared" si="7"/>
        <v>0</v>
      </c>
      <c r="W52" s="59">
        <f t="shared" si="7"/>
        <v>400000</v>
      </c>
      <c r="X52" s="59">
        <f t="shared" si="7"/>
        <v>41201420</v>
      </c>
      <c r="Y52" s="59">
        <f t="shared" si="7"/>
        <v>0</v>
      </c>
      <c r="Z52" s="59">
        <f t="shared" si="7"/>
        <v>57261620</v>
      </c>
      <c r="AA52" s="3"/>
    </row>
    <row r="53" spans="1:27" x14ac:dyDescent="0.25">
      <c r="A53" s="3" t="s">
        <v>27</v>
      </c>
      <c r="B53" s="3" t="s">
        <v>27</v>
      </c>
      <c r="C53" s="7" t="str">
        <f>VLOOKUP(B53,'Sheet2 (2)'!$C$1:$D$349,2,FALSE)</f>
        <v>MMR007001</v>
      </c>
      <c r="D53" s="15">
        <v>42215</v>
      </c>
      <c r="E53" s="12">
        <f>VLOOKUP(C53,'Sheet2 (2)'!$I$3:$R$329,6,FALSE)</f>
        <v>107198</v>
      </c>
      <c r="F53" s="12">
        <f>VLOOKUP(C53,'Sheet2 (2)'!$I$3:$R$329,3,FALSE)</f>
        <v>491130</v>
      </c>
      <c r="G53" s="4">
        <v>2316</v>
      </c>
      <c r="H53" s="4">
        <v>10855</v>
      </c>
      <c r="I53" s="13">
        <f t="shared" si="6"/>
        <v>2.2102091096043814</v>
      </c>
      <c r="J53" s="4"/>
      <c r="K53" s="4"/>
      <c r="L53" s="3">
        <v>3</v>
      </c>
      <c r="M53" s="3"/>
      <c r="N53" s="3"/>
      <c r="O53" s="3">
        <v>7729</v>
      </c>
      <c r="P53" s="3">
        <v>2316</v>
      </c>
      <c r="Q53" s="3">
        <v>13</v>
      </c>
      <c r="R53" s="3"/>
      <c r="S53" s="3"/>
      <c r="T53" s="3">
        <v>21021</v>
      </c>
      <c r="U53" s="4"/>
      <c r="V53" s="4"/>
      <c r="W53" s="4"/>
      <c r="X53" s="4">
        <v>4065000</v>
      </c>
      <c r="Y53" s="4"/>
      <c r="Z53" s="4">
        <f t="shared" si="2"/>
        <v>4065000</v>
      </c>
      <c r="AA53" s="3"/>
    </row>
    <row r="54" spans="1:27" x14ac:dyDescent="0.25">
      <c r="A54" s="3" t="s">
        <v>27</v>
      </c>
      <c r="B54" s="3" t="s">
        <v>349</v>
      </c>
      <c r="C54" s="7" t="str">
        <f>VLOOKUP(B54,'Sheet2 (2)'!$C$1:$D$349,2,FALSE)</f>
        <v>MMR007002</v>
      </c>
      <c r="D54" s="15"/>
      <c r="E54" s="12">
        <f>VLOOKUP(C54,'Sheet2 (2)'!$I$3:$R$329,6,FALSE)</f>
        <v>32673</v>
      </c>
      <c r="F54" s="12">
        <f>VLOOKUP(C54,'Sheet2 (2)'!$I$3:$R$329,3,FALSE)</f>
        <v>145001</v>
      </c>
      <c r="G54" s="4"/>
      <c r="H54" s="4"/>
      <c r="I54" s="13"/>
      <c r="J54" s="4"/>
      <c r="K54" s="4"/>
      <c r="L54" s="3"/>
      <c r="M54" s="3"/>
      <c r="N54" s="3"/>
      <c r="O54" s="3"/>
      <c r="P54" s="3"/>
      <c r="Q54" s="3">
        <v>6</v>
      </c>
      <c r="R54" s="3"/>
      <c r="S54" s="3"/>
      <c r="T54" s="3">
        <v>2565</v>
      </c>
      <c r="U54" s="4"/>
      <c r="V54" s="4"/>
      <c r="W54" s="4"/>
      <c r="X54" s="4"/>
      <c r="Y54" s="4"/>
      <c r="Z54" s="4"/>
      <c r="AA54" s="3"/>
    </row>
    <row r="55" spans="1:27" x14ac:dyDescent="0.25">
      <c r="A55" s="3" t="s">
        <v>27</v>
      </c>
      <c r="B55" s="3" t="s">
        <v>94</v>
      </c>
      <c r="C55" s="7" t="str">
        <f>VLOOKUP(B55,'Sheet2 (2)'!$C$1:$D$349,2,FALSE)</f>
        <v>MMR007003</v>
      </c>
      <c r="D55" s="15">
        <v>42219</v>
      </c>
      <c r="E55" s="12">
        <f>VLOOKUP(C55,'Sheet2 (2)'!$I$3:$R$329,6,FALSE)</f>
        <v>46282</v>
      </c>
      <c r="F55" s="12">
        <f>VLOOKUP(C55,'Sheet2 (2)'!$I$3:$R$329,3,FALSE)</f>
        <v>196746</v>
      </c>
      <c r="G55" s="4">
        <v>108</v>
      </c>
      <c r="H55" s="4">
        <v>456</v>
      </c>
      <c r="I55" s="13">
        <f>H55/F55*100</f>
        <v>0.23177091275044981</v>
      </c>
      <c r="J55" s="4"/>
      <c r="K55" s="4"/>
      <c r="L55" s="3">
        <v>1</v>
      </c>
      <c r="M55" s="3"/>
      <c r="N55" s="3"/>
      <c r="O55" s="3"/>
      <c r="P55" s="3">
        <v>108</v>
      </c>
      <c r="Q55" s="3">
        <v>39</v>
      </c>
      <c r="R55" s="3"/>
      <c r="S55" s="3"/>
      <c r="T55" s="3">
        <v>35543</v>
      </c>
      <c r="U55" s="4"/>
      <c r="V55" s="4"/>
      <c r="W55" s="4"/>
      <c r="X55" s="4"/>
      <c r="Y55" s="4"/>
      <c r="Z55" s="4">
        <f>SUM(U55:Y55)</f>
        <v>0</v>
      </c>
      <c r="AA55" s="3"/>
    </row>
    <row r="56" spans="1:27" ht="15" customHeight="1" x14ac:dyDescent="0.25">
      <c r="A56" s="3" t="s">
        <v>27</v>
      </c>
      <c r="B56" s="3" t="s">
        <v>351</v>
      </c>
      <c r="C56" s="7" t="str">
        <f>VLOOKUP(B56,'Sheet2 (2)'!$C$1:$D$349,2,FALSE)</f>
        <v>MMR007004</v>
      </c>
      <c r="D56" s="15">
        <v>42219</v>
      </c>
      <c r="E56" s="12">
        <f>VLOOKUP(C56,'Sheet2 (2)'!$I$3:$R$329,6,FALSE)</f>
        <v>37099</v>
      </c>
      <c r="F56" s="12">
        <f>VLOOKUP(C56,'Sheet2 (2)'!$I$3:$R$329,3,FALSE)</f>
        <v>176024</v>
      </c>
      <c r="G56" s="4">
        <v>68</v>
      </c>
      <c r="H56" s="4">
        <v>260</v>
      </c>
      <c r="I56" s="13">
        <f>H56/F56*100</f>
        <v>0.14770713084579376</v>
      </c>
      <c r="J56" s="4"/>
      <c r="K56" s="4"/>
      <c r="L56" s="3"/>
      <c r="M56" s="3"/>
      <c r="N56" s="3"/>
      <c r="O56" s="3">
        <v>2618</v>
      </c>
      <c r="P56" s="3">
        <v>66</v>
      </c>
      <c r="Q56" s="3">
        <v>28</v>
      </c>
      <c r="R56" s="3"/>
      <c r="S56" s="3"/>
      <c r="T56" s="3">
        <v>34646</v>
      </c>
      <c r="U56" s="4"/>
      <c r="V56" s="4"/>
      <c r="W56" s="4"/>
      <c r="X56" s="4"/>
      <c r="Y56" s="4"/>
      <c r="Z56" s="4"/>
      <c r="AA56" s="4"/>
    </row>
    <row r="57" spans="1:27" x14ac:dyDescent="0.25">
      <c r="A57" s="3" t="s">
        <v>27</v>
      </c>
      <c r="B57" s="3" t="s">
        <v>96</v>
      </c>
      <c r="C57" s="7" t="str">
        <f>VLOOKUP(B57,'Sheet2 (2)'!$C$1:$D$349,2,FALSE)</f>
        <v>MMR007005</v>
      </c>
      <c r="D57" s="15">
        <v>42219</v>
      </c>
      <c r="E57" s="12">
        <f>VLOOKUP(C57,'Sheet2 (2)'!$I$3:$R$329,6,FALSE)</f>
        <v>44758</v>
      </c>
      <c r="F57" s="12">
        <f>VLOOKUP(C57,'Sheet2 (2)'!$I$3:$R$329,3,FALSE)</f>
        <v>199709</v>
      </c>
      <c r="G57" s="4">
        <v>327</v>
      </c>
      <c r="H57" s="4">
        <v>1665</v>
      </c>
      <c r="I57" s="13">
        <f>H57/F57*100</f>
        <v>0.83371305249137495</v>
      </c>
      <c r="J57" s="4"/>
      <c r="K57" s="4"/>
      <c r="L57" s="3">
        <v>1</v>
      </c>
      <c r="M57" s="3"/>
      <c r="N57" s="3"/>
      <c r="O57" s="3">
        <v>4944</v>
      </c>
      <c r="P57" s="3">
        <v>327</v>
      </c>
      <c r="Q57" s="3">
        <v>29</v>
      </c>
      <c r="R57" s="3"/>
      <c r="S57" s="3"/>
      <c r="T57" s="3">
        <v>38752</v>
      </c>
      <c r="U57" s="4"/>
      <c r="V57" s="4"/>
      <c r="W57" s="4"/>
      <c r="X57" s="4"/>
      <c r="Y57" s="4"/>
      <c r="Z57" s="4">
        <f>SUM(U57:Y57)</f>
        <v>0</v>
      </c>
      <c r="AA57" s="3"/>
    </row>
    <row r="58" spans="1:27" ht="15" customHeight="1" x14ac:dyDescent="0.25">
      <c r="A58" s="3" t="s">
        <v>27</v>
      </c>
      <c r="B58" s="3" t="s">
        <v>337</v>
      </c>
      <c r="C58" s="7" t="str">
        <f>VLOOKUP(B58,'Sheet2 (2)'!$C$1:$D$349,2,FALSE)</f>
        <v>MMR007006</v>
      </c>
      <c r="D58" s="15">
        <v>42219</v>
      </c>
      <c r="E58" s="12">
        <f>VLOOKUP(C58,'Sheet2 (2)'!$I$3:$R$329,6,FALSE)</f>
        <v>51723</v>
      </c>
      <c r="F58" s="12">
        <f>VLOOKUP(C58,'Sheet2 (2)'!$I$3:$R$329,3,FALSE)</f>
        <v>250948</v>
      </c>
      <c r="G58" s="4">
        <v>157</v>
      </c>
      <c r="H58" s="4"/>
      <c r="I58" s="13">
        <f>H58/F58*100</f>
        <v>0</v>
      </c>
      <c r="J58" s="4"/>
      <c r="K58" s="4"/>
      <c r="L58" s="3"/>
      <c r="M58" s="3"/>
      <c r="N58" s="3"/>
      <c r="O58" s="3">
        <v>4705</v>
      </c>
      <c r="P58" s="3"/>
      <c r="Q58" s="3">
        <v>2</v>
      </c>
      <c r="R58" s="3"/>
      <c r="S58" s="3"/>
      <c r="T58" s="3">
        <v>8908</v>
      </c>
      <c r="U58" s="4"/>
      <c r="V58" s="4"/>
      <c r="W58" s="4"/>
      <c r="X58" s="4"/>
      <c r="Y58" s="4"/>
      <c r="Z58" s="4"/>
      <c r="AA58" s="4"/>
    </row>
    <row r="59" spans="1:27" ht="15" customHeight="1" x14ac:dyDescent="0.25">
      <c r="A59" s="3" t="s">
        <v>27</v>
      </c>
      <c r="B59" s="3" t="s">
        <v>335</v>
      </c>
      <c r="C59" s="7" t="str">
        <f>VLOOKUP(B59,'Sheet2 (2)'!$C$1:$D$349,2,FALSE)</f>
        <v>MMR007007</v>
      </c>
      <c r="D59" s="15"/>
      <c r="E59" s="12">
        <f>VLOOKUP(C59,'Sheet2 (2)'!$I$3:$R$329,6,FALSE)</f>
        <v>46020</v>
      </c>
      <c r="F59" s="12">
        <f>VLOOKUP(C59,'Sheet2 (2)'!$I$3:$R$329,3,FALSE)</f>
        <v>201526</v>
      </c>
      <c r="G59" s="4"/>
      <c r="H59" s="4"/>
      <c r="I59" s="13"/>
      <c r="J59" s="4"/>
      <c r="K59" s="4"/>
      <c r="L59" s="3"/>
      <c r="M59" s="3"/>
      <c r="N59" s="3"/>
      <c r="O59" s="3">
        <v>971</v>
      </c>
      <c r="P59" s="3"/>
      <c r="Q59" s="3">
        <v>7</v>
      </c>
      <c r="R59" s="3"/>
      <c r="S59" s="3"/>
      <c r="T59" s="3">
        <v>10854</v>
      </c>
      <c r="U59" s="4"/>
      <c r="V59" s="4"/>
      <c r="W59" s="4"/>
      <c r="X59" s="4"/>
      <c r="Y59" s="4"/>
      <c r="Z59" s="4"/>
      <c r="AA59" s="4"/>
    </row>
    <row r="60" spans="1:27" x14ac:dyDescent="0.25">
      <c r="A60" s="3" t="s">
        <v>27</v>
      </c>
      <c r="B60" s="3" t="s">
        <v>95</v>
      </c>
      <c r="C60" s="7" t="str">
        <f>VLOOKUP(B60,'Sheet2 (2)'!$C$1:$D$349,2,FALSE)</f>
        <v>MMR007008</v>
      </c>
      <c r="D60" s="15">
        <v>42219</v>
      </c>
      <c r="E60" s="12">
        <f>VLOOKUP(C60,'Sheet2 (2)'!$I$3:$R$329,6,FALSE)</f>
        <v>21802</v>
      </c>
      <c r="F60" s="12">
        <f>VLOOKUP(C60,'Sheet2 (2)'!$I$3:$R$329,3,FALSE)</f>
        <v>107251</v>
      </c>
      <c r="G60" s="4">
        <v>1465</v>
      </c>
      <c r="H60" s="4">
        <v>7130</v>
      </c>
      <c r="I60" s="13">
        <f>H60/F60*100</f>
        <v>6.6479566624087427</v>
      </c>
      <c r="J60" s="4"/>
      <c r="K60" s="4"/>
      <c r="L60" s="3"/>
      <c r="M60" s="3"/>
      <c r="N60" s="3"/>
      <c r="O60" s="3">
        <v>3583</v>
      </c>
      <c r="P60" s="3">
        <v>1465</v>
      </c>
      <c r="Q60" s="3">
        <v>51</v>
      </c>
      <c r="R60" s="3">
        <v>18</v>
      </c>
      <c r="S60" s="3">
        <v>12</v>
      </c>
      <c r="T60" s="3">
        <v>8471</v>
      </c>
      <c r="U60" s="4"/>
      <c r="V60" s="4"/>
      <c r="W60" s="4"/>
      <c r="X60" s="4">
        <v>5048730</v>
      </c>
      <c r="Y60" s="4"/>
      <c r="Z60" s="4">
        <f>SUM(U60:Y60)</f>
        <v>5048730</v>
      </c>
      <c r="AA60" s="3"/>
    </row>
    <row r="61" spans="1:27" x14ac:dyDescent="0.25">
      <c r="A61" s="3" t="s">
        <v>27</v>
      </c>
      <c r="B61" s="3" t="s">
        <v>347</v>
      </c>
      <c r="C61" s="7" t="str">
        <f>VLOOKUP(B61,'Sheet2 (2)'!$C$1:$D$349,2,FALSE)</f>
        <v>MMR007009</v>
      </c>
      <c r="D61" s="15"/>
      <c r="E61" s="12"/>
      <c r="F61" s="12"/>
      <c r="G61" s="4"/>
      <c r="H61" s="4"/>
      <c r="I61" s="13"/>
      <c r="J61" s="4"/>
      <c r="K61" s="4"/>
      <c r="L61" s="3"/>
      <c r="M61" s="3"/>
      <c r="N61" s="3"/>
      <c r="O61" s="3">
        <v>817</v>
      </c>
      <c r="P61" s="3"/>
      <c r="Q61" s="3">
        <v>7</v>
      </c>
      <c r="R61" s="3"/>
      <c r="S61" s="3"/>
      <c r="T61" s="3">
        <v>6748</v>
      </c>
      <c r="U61" s="4"/>
      <c r="V61" s="4"/>
      <c r="W61" s="4"/>
      <c r="X61" s="4"/>
      <c r="Y61" s="4"/>
      <c r="Z61" s="4"/>
      <c r="AA61" s="3"/>
    </row>
    <row r="62" spans="1:27" ht="15" customHeight="1" x14ac:dyDescent="0.25">
      <c r="A62" s="3" t="s">
        <v>27</v>
      </c>
      <c r="B62" s="66" t="s">
        <v>353</v>
      </c>
      <c r="C62" s="7" t="str">
        <f>VLOOKUP(B62,'Sheet2 (2)'!$C$1:$D$349,2,FALSE)</f>
        <v>MMR007010</v>
      </c>
      <c r="D62" s="15"/>
      <c r="E62" s="12">
        <f>VLOOKUP(C62,'Sheet2 (2)'!$I$3:$R$329,6,FALSE)</f>
        <v>50590</v>
      </c>
      <c r="F62" s="12">
        <f>VLOOKUP(C62,'Sheet2 (2)'!$I$3:$R$329,3,FALSE)</f>
        <v>213480</v>
      </c>
      <c r="G62" s="4"/>
      <c r="H62" s="4"/>
      <c r="I62" s="13">
        <f>H62/F62*100</f>
        <v>0</v>
      </c>
      <c r="J62" s="4"/>
      <c r="K62" s="4">
        <v>2</v>
      </c>
      <c r="L62" s="3"/>
      <c r="M62" s="3"/>
      <c r="N62" s="3"/>
      <c r="O62" s="3">
        <v>1692</v>
      </c>
      <c r="P62" s="3"/>
      <c r="Q62" s="3"/>
      <c r="R62" s="3"/>
      <c r="S62" s="3"/>
      <c r="T62" s="3">
        <v>6618</v>
      </c>
      <c r="U62" s="4"/>
      <c r="V62" s="4"/>
      <c r="W62" s="4"/>
      <c r="X62" s="4"/>
      <c r="Y62" s="4"/>
      <c r="Z62" s="4"/>
      <c r="AA62" s="4"/>
    </row>
    <row r="63" spans="1:27" x14ac:dyDescent="0.25">
      <c r="A63" s="3" t="s">
        <v>27</v>
      </c>
      <c r="B63" s="3" t="s">
        <v>88</v>
      </c>
      <c r="C63" s="7" t="str">
        <f>VLOOKUP(B63,'Sheet2 (2)'!$C$1:$D$349,2,FALSE)</f>
        <v>MMR007011</v>
      </c>
      <c r="D63" s="15">
        <v>42214</v>
      </c>
      <c r="E63" s="12">
        <f>VLOOKUP(C63,'Sheet2 (2)'!$I$3:$R$329,6,FALSE)</f>
        <v>22855</v>
      </c>
      <c r="F63" s="12">
        <f>VLOOKUP(C63,'Sheet2 (2)'!$I$3:$R$329,3,FALSE)</f>
        <v>113311</v>
      </c>
      <c r="G63" s="4">
        <v>1426</v>
      </c>
      <c r="H63" s="4">
        <v>381</v>
      </c>
      <c r="I63" s="13">
        <f t="shared" si="6"/>
        <v>0.3362427301850659</v>
      </c>
      <c r="J63" s="4"/>
      <c r="K63" s="4">
        <v>5</v>
      </c>
      <c r="L63" s="3"/>
      <c r="M63" s="3">
        <v>1</v>
      </c>
      <c r="N63" s="3"/>
      <c r="O63" s="3"/>
      <c r="P63" s="3">
        <v>1426</v>
      </c>
      <c r="Q63" s="3">
        <v>3</v>
      </c>
      <c r="R63" s="3"/>
      <c r="S63" s="3"/>
      <c r="T63" s="3">
        <v>4225</v>
      </c>
      <c r="U63" s="4"/>
      <c r="V63" s="4"/>
      <c r="W63" s="4"/>
      <c r="X63" s="4">
        <v>609750</v>
      </c>
      <c r="Y63" s="4"/>
      <c r="Z63" s="4">
        <f t="shared" si="2"/>
        <v>609750</v>
      </c>
      <c r="AA63" s="3"/>
    </row>
    <row r="64" spans="1:27" x14ac:dyDescent="0.25">
      <c r="A64" s="3" t="s">
        <v>27</v>
      </c>
      <c r="B64" s="3" t="s">
        <v>345</v>
      </c>
      <c r="C64" s="7" t="str">
        <f>VLOOKUP(B64,'Sheet2 (2)'!$C$1:$D$349,2,FALSE)</f>
        <v>MMR007012</v>
      </c>
      <c r="D64" s="15"/>
      <c r="E64" s="12">
        <f>VLOOKUP(C64,'Sheet2 (2)'!$I$3:$R$329,6,FALSE)</f>
        <v>55021</v>
      </c>
      <c r="F64" s="12">
        <f>VLOOKUP(C64,'Sheet2 (2)'!$I$3:$R$329,3,FALSE)</f>
        <v>256435</v>
      </c>
      <c r="G64" s="4"/>
      <c r="H64" s="4"/>
      <c r="I64" s="13"/>
      <c r="J64" s="4"/>
      <c r="K64" s="4"/>
      <c r="L64" s="3"/>
      <c r="M64" s="3"/>
      <c r="N64" s="3"/>
      <c r="O64" s="3">
        <v>1137</v>
      </c>
      <c r="P64" s="3"/>
      <c r="Q64" s="3"/>
      <c r="R64" s="3"/>
      <c r="S64" s="3"/>
      <c r="T64" s="3">
        <v>9475</v>
      </c>
      <c r="U64" s="4"/>
      <c r="V64" s="4"/>
      <c r="W64" s="4"/>
      <c r="X64" s="4"/>
      <c r="Y64" s="4"/>
      <c r="Z64" s="4"/>
      <c r="AA64" s="3"/>
    </row>
    <row r="65" spans="1:27" x14ac:dyDescent="0.25">
      <c r="A65" s="3" t="s">
        <v>27</v>
      </c>
      <c r="B65" s="3" t="s">
        <v>339</v>
      </c>
      <c r="C65" s="7" t="str">
        <f>VLOOKUP(B65,'Sheet2 (2)'!$C$1:$D$349,2,FALSE)</f>
        <v>MMR007013</v>
      </c>
      <c r="D65" s="15"/>
      <c r="E65" s="12">
        <f>VLOOKUP(C65,'Sheet2 (2)'!$I$3:$R$329,6,FALSE)</f>
        <v>36994</v>
      </c>
      <c r="F65" s="12">
        <f>VLOOKUP(C65,'Sheet2 (2)'!$I$3:$R$329,3,FALSE)</f>
        <v>160054</v>
      </c>
      <c r="G65" s="4"/>
      <c r="H65" s="4"/>
      <c r="I65" s="13"/>
      <c r="J65" s="4"/>
      <c r="K65" s="4"/>
      <c r="L65" s="3"/>
      <c r="M65" s="3"/>
      <c r="N65" s="3"/>
      <c r="O65" s="3">
        <v>107</v>
      </c>
      <c r="P65" s="3"/>
      <c r="Q65" s="3"/>
      <c r="R65" s="3"/>
      <c r="S65" s="3"/>
      <c r="T65" s="3">
        <v>3577</v>
      </c>
      <c r="U65" s="4"/>
      <c r="V65" s="4"/>
      <c r="W65" s="4"/>
      <c r="X65" s="4"/>
      <c r="Y65" s="4"/>
      <c r="Z65" s="4"/>
      <c r="AA65" s="3"/>
    </row>
    <row r="66" spans="1:27" x14ac:dyDescent="0.25">
      <c r="A66" s="3" t="s">
        <v>27</v>
      </c>
      <c r="B66" s="3" t="s">
        <v>176</v>
      </c>
      <c r="C66" s="7" t="str">
        <f>VLOOKUP(B66,'Sheet2 (2)'!$C$1:$D$349,2,FALSE)</f>
        <v>MMR007014</v>
      </c>
      <c r="D66" s="15"/>
      <c r="E66" s="12">
        <f>VLOOKUP(C66,'Sheet2 (2)'!$I$3:$R$329,6,FALSE)</f>
        <v>27367</v>
      </c>
      <c r="F66" s="12">
        <f>VLOOKUP(C66,'Sheet2 (2)'!$I$3:$R$329,3,FALSE)</f>
        <v>117662</v>
      </c>
      <c r="G66" s="4"/>
      <c r="H66" s="4"/>
      <c r="I66" s="13"/>
      <c r="J66" s="4"/>
      <c r="K66" s="4"/>
      <c r="L66" s="3"/>
      <c r="M66" s="3"/>
      <c r="N66" s="3"/>
      <c r="O66" s="3"/>
      <c r="P66" s="3"/>
      <c r="Q66" s="3"/>
      <c r="R66" s="3"/>
      <c r="S66" s="3"/>
      <c r="T66" s="3">
        <v>2745</v>
      </c>
      <c r="U66" s="4"/>
      <c r="V66" s="4"/>
      <c r="W66" s="4"/>
      <c r="X66" s="4"/>
      <c r="Y66" s="4"/>
      <c r="Z66" s="4"/>
      <c r="AA66" s="3"/>
    </row>
    <row r="67" spans="1:27" x14ac:dyDescent="0.25">
      <c r="A67" s="3" t="s">
        <v>27</v>
      </c>
      <c r="B67" s="3" t="s">
        <v>92</v>
      </c>
      <c r="C67" s="7" t="str">
        <f>VLOOKUP(B67,'Sheet2 (2)'!$C$1:$D$349,2,FALSE)</f>
        <v>MMR008001</v>
      </c>
      <c r="D67" s="15">
        <v>42218</v>
      </c>
      <c r="E67" s="12">
        <f>VLOOKUP(C67,'Sheet2 (2)'!$I$3:$R$329,6,FALSE)</f>
        <v>58509</v>
      </c>
      <c r="F67" s="12">
        <f>VLOOKUP(C67,'Sheet2 (2)'!$I$3:$R$329,3,FALSE)</f>
        <v>251145</v>
      </c>
      <c r="G67" s="4">
        <v>42710</v>
      </c>
      <c r="H67" s="4">
        <v>4772</v>
      </c>
      <c r="I67" s="13">
        <f t="shared" ref="I67:I79" si="8">H67/F67*100</f>
        <v>1.9000975532063151</v>
      </c>
      <c r="J67" s="4">
        <v>1</v>
      </c>
      <c r="K67" s="4"/>
      <c r="L67" s="3">
        <v>3</v>
      </c>
      <c r="M67" s="3"/>
      <c r="N67" s="3"/>
      <c r="O67" s="3">
        <v>5317</v>
      </c>
      <c r="P67" s="3">
        <v>3214</v>
      </c>
      <c r="Q67" s="3">
        <v>16</v>
      </c>
      <c r="R67" s="3"/>
      <c r="S67" s="3">
        <v>1</v>
      </c>
      <c r="T67" s="3">
        <v>6299</v>
      </c>
      <c r="U67" s="4"/>
      <c r="V67" s="4"/>
      <c r="W67" s="4"/>
      <c r="X67" s="4">
        <v>1439010</v>
      </c>
      <c r="Y67" s="4"/>
      <c r="Z67" s="4">
        <f>SUM(U67:Y67)</f>
        <v>1439010</v>
      </c>
      <c r="AA67" s="3"/>
    </row>
    <row r="68" spans="1:27" x14ac:dyDescent="0.25">
      <c r="A68" s="3" t="s">
        <v>27</v>
      </c>
      <c r="B68" s="3" t="s">
        <v>341</v>
      </c>
      <c r="C68" s="7" t="str">
        <f>VLOOKUP(B68,'Sheet2 (2)'!$C$1:$D$349,2,FALSE)</f>
        <v>MMR008002</v>
      </c>
      <c r="D68" s="15"/>
      <c r="E68" s="12">
        <f>VLOOKUP(C68,'Sheet2 (2)'!$I$3:$R$329,6,FALSE)</f>
        <v>32376</v>
      </c>
      <c r="F68" s="12">
        <f>VLOOKUP(C68,'Sheet2 (2)'!$I$3:$R$329,3,FALSE)</f>
        <v>124535</v>
      </c>
      <c r="G68" s="4"/>
      <c r="H68" s="4"/>
      <c r="I68" s="13"/>
      <c r="J68" s="4"/>
      <c r="K68" s="4"/>
      <c r="L68" s="3">
        <v>4</v>
      </c>
      <c r="M68" s="3"/>
      <c r="N68" s="3"/>
      <c r="O68" s="3"/>
      <c r="P68" s="3"/>
      <c r="Q68" s="3"/>
      <c r="R68" s="3"/>
      <c r="S68" s="3"/>
      <c r="T68" s="3"/>
      <c r="U68" s="4"/>
      <c r="V68" s="4"/>
      <c r="W68" s="4"/>
      <c r="X68" s="4"/>
      <c r="Y68" s="4"/>
      <c r="Z68" s="4"/>
      <c r="AA68" s="3"/>
    </row>
    <row r="69" spans="1:27" x14ac:dyDescent="0.25">
      <c r="A69" s="3" t="s">
        <v>27</v>
      </c>
      <c r="B69" s="3" t="s">
        <v>91</v>
      </c>
      <c r="C69" s="7" t="str">
        <f>VLOOKUP(B69,'Sheet2 (2)'!$C$1:$D$349,2,FALSE)</f>
        <v>MMR008003</v>
      </c>
      <c r="D69" s="15">
        <v>42215</v>
      </c>
      <c r="E69" s="12">
        <f>VLOOKUP(C69,'Sheet2 (2)'!$I$3:$R$329,6,FALSE)</f>
        <v>38842</v>
      </c>
      <c r="F69" s="12">
        <f>VLOOKUP(C69,'Sheet2 (2)'!$I$3:$R$329,3,FALSE)</f>
        <v>145512</v>
      </c>
      <c r="G69" s="4">
        <v>7219</v>
      </c>
      <c r="H69" s="4">
        <v>28036</v>
      </c>
      <c r="I69" s="13">
        <f t="shared" si="8"/>
        <v>19.267139479905438</v>
      </c>
      <c r="J69" s="4"/>
      <c r="K69" s="4">
        <v>9</v>
      </c>
      <c r="L69" s="3">
        <v>2</v>
      </c>
      <c r="M69" s="3"/>
      <c r="N69" s="3">
        <v>3</v>
      </c>
      <c r="O69" s="3">
        <v>1921</v>
      </c>
      <c r="P69" s="3">
        <v>7076</v>
      </c>
      <c r="Q69" s="3">
        <v>43</v>
      </c>
      <c r="R69" s="3">
        <v>55</v>
      </c>
      <c r="S69" s="3">
        <v>29</v>
      </c>
      <c r="T69" s="3">
        <v>2164</v>
      </c>
      <c r="U69" s="4"/>
      <c r="V69" s="4"/>
      <c r="W69" s="4"/>
      <c r="X69" s="4">
        <v>1821120</v>
      </c>
      <c r="Y69" s="4"/>
      <c r="Z69" s="4">
        <f>SUM(U69:Y69)</f>
        <v>1821120</v>
      </c>
      <c r="AA69" s="3"/>
    </row>
    <row r="70" spans="1:27" ht="15" customHeight="1" x14ac:dyDescent="0.25">
      <c r="A70" s="3" t="s">
        <v>27</v>
      </c>
      <c r="B70" s="3" t="s">
        <v>343</v>
      </c>
      <c r="C70" s="7" t="str">
        <f>VLOOKUP(B70,'Sheet2 (2)'!$C$1:$D$349,2,FALSE)</f>
        <v>MMR008004</v>
      </c>
      <c r="D70" s="15">
        <v>42219</v>
      </c>
      <c r="E70" s="12">
        <f>VLOOKUP(C70,'Sheet2 (2)'!$I$3:$R$329,6,FALSE)</f>
        <v>36705</v>
      </c>
      <c r="F70" s="12">
        <f>VLOOKUP(C70,'Sheet2 (2)'!$I$3:$R$329,3,FALSE)</f>
        <v>137481</v>
      </c>
      <c r="G70" s="4">
        <v>94</v>
      </c>
      <c r="H70" s="4"/>
      <c r="I70" s="13">
        <f t="shared" si="8"/>
        <v>0</v>
      </c>
      <c r="J70" s="4"/>
      <c r="K70" s="4"/>
      <c r="L70" s="3">
        <v>4</v>
      </c>
      <c r="M70" s="3"/>
      <c r="N70" s="3"/>
      <c r="O70" s="3">
        <v>5562</v>
      </c>
      <c r="P70" s="3"/>
      <c r="Q70" s="3"/>
      <c r="R70" s="3"/>
      <c r="S70" s="3"/>
      <c r="T70" s="3">
        <v>12475</v>
      </c>
      <c r="U70" s="4"/>
      <c r="V70" s="4"/>
      <c r="W70" s="4"/>
      <c r="X70" s="4"/>
      <c r="Y70" s="4"/>
      <c r="Z70" s="4"/>
      <c r="AA70" s="4"/>
    </row>
    <row r="71" spans="1:27" x14ac:dyDescent="0.25">
      <c r="A71" s="3" t="s">
        <v>27</v>
      </c>
      <c r="B71" s="3" t="s">
        <v>102</v>
      </c>
      <c r="C71" s="7" t="str">
        <f>VLOOKUP(B71,'Sheet2 (2)'!$C$1:$D$349,2,FALSE)</f>
        <v>MMR008005</v>
      </c>
      <c r="D71" s="15">
        <v>42219</v>
      </c>
      <c r="E71" s="12">
        <f>VLOOKUP(C71,'Sheet2 (2)'!$I$3:$R$329,6,FALSE)</f>
        <v>35974</v>
      </c>
      <c r="F71" s="12">
        <f>VLOOKUP(C71,'Sheet2 (2)'!$I$3:$R$329,3,FALSE)</f>
        <v>130900</v>
      </c>
      <c r="G71" s="12">
        <v>465</v>
      </c>
      <c r="H71" s="12">
        <v>1943</v>
      </c>
      <c r="I71" s="13">
        <f t="shared" si="8"/>
        <v>1.4843391902215433</v>
      </c>
      <c r="J71" s="3"/>
      <c r="K71" s="3">
        <v>1</v>
      </c>
      <c r="L71" s="3">
        <v>2</v>
      </c>
      <c r="M71" s="3"/>
      <c r="N71" s="3"/>
      <c r="O71" s="3">
        <v>8763</v>
      </c>
      <c r="P71" s="3">
        <v>465</v>
      </c>
      <c r="Q71" s="3">
        <v>6</v>
      </c>
      <c r="R71" s="3">
        <v>3</v>
      </c>
      <c r="S71" s="3"/>
      <c r="T71" s="3">
        <v>12207</v>
      </c>
      <c r="U71" s="3"/>
      <c r="V71" s="3"/>
      <c r="W71" s="3"/>
      <c r="X71" s="3"/>
      <c r="Y71" s="3"/>
      <c r="Z71" s="4">
        <f t="shared" ref="Z71:Z79" si="9">SUM(U71:Y71)</f>
        <v>0</v>
      </c>
      <c r="AA71" s="3"/>
    </row>
    <row r="72" spans="1:27" x14ac:dyDescent="0.25">
      <c r="A72" s="3" t="s">
        <v>27</v>
      </c>
      <c r="B72" s="3" t="s">
        <v>90</v>
      </c>
      <c r="C72" s="7" t="str">
        <f>VLOOKUP(B72,'Sheet2 (2)'!$C$1:$D$349,2,FALSE)</f>
        <v>MMR008006</v>
      </c>
      <c r="D72" s="15">
        <v>42215</v>
      </c>
      <c r="E72" s="12">
        <f>VLOOKUP(C72,'Sheet2 (2)'!$I$3:$R$329,6,FALSE)</f>
        <v>33551</v>
      </c>
      <c r="F72" s="12">
        <f>VLOOKUP(C72,'Sheet2 (2)'!$I$3:$R$329,3,FALSE)</f>
        <v>121401</v>
      </c>
      <c r="G72" s="4">
        <v>9949</v>
      </c>
      <c r="H72" s="4">
        <v>38516</v>
      </c>
      <c r="I72" s="13">
        <f t="shared" si="8"/>
        <v>31.726262551379314</v>
      </c>
      <c r="J72" s="4"/>
      <c r="K72" s="4"/>
      <c r="L72" s="3"/>
      <c r="M72" s="3"/>
      <c r="N72" s="3"/>
      <c r="O72" s="3">
        <v>9878</v>
      </c>
      <c r="P72" s="3">
        <v>9683</v>
      </c>
      <c r="Q72" s="3">
        <v>54</v>
      </c>
      <c r="R72" s="3">
        <v>31</v>
      </c>
      <c r="S72" s="3">
        <v>31</v>
      </c>
      <c r="T72" s="3">
        <v>18070</v>
      </c>
      <c r="U72" s="4"/>
      <c r="V72" s="4"/>
      <c r="W72" s="4"/>
      <c r="X72" s="4">
        <v>1772340</v>
      </c>
      <c r="Y72" s="4"/>
      <c r="Z72" s="4">
        <f t="shared" si="9"/>
        <v>1772340</v>
      </c>
      <c r="AA72" s="4"/>
    </row>
    <row r="73" spans="1:27" x14ac:dyDescent="0.25">
      <c r="A73" s="3" t="s">
        <v>27</v>
      </c>
      <c r="B73" s="3" t="s">
        <v>100</v>
      </c>
      <c r="C73" s="7" t="str">
        <f>VLOOKUP(B73,'Sheet2 (2)'!$C$1:$D$349,2,FALSE)</f>
        <v>MMR008007</v>
      </c>
      <c r="D73" s="15">
        <v>42219</v>
      </c>
      <c r="E73" s="12">
        <f>VLOOKUP(C73,'Sheet2 (2)'!$I$3:$R$329,6,FALSE)</f>
        <v>36631</v>
      </c>
      <c r="F73" s="12">
        <f>VLOOKUP(C73,'Sheet2 (2)'!$I$3:$R$329,3,FALSE)</f>
        <v>150959</v>
      </c>
      <c r="G73" s="4">
        <v>2104</v>
      </c>
      <c r="H73" s="4">
        <v>5870</v>
      </c>
      <c r="I73" s="13">
        <f t="shared" si="8"/>
        <v>3.8884730291006169</v>
      </c>
      <c r="J73" s="4">
        <v>3</v>
      </c>
      <c r="K73" s="4">
        <v>66</v>
      </c>
      <c r="L73" s="3">
        <v>2</v>
      </c>
      <c r="M73" s="3"/>
      <c r="N73" s="3"/>
      <c r="O73" s="3">
        <v>28896</v>
      </c>
      <c r="P73" s="3">
        <v>9286</v>
      </c>
      <c r="Q73" s="3">
        <v>52</v>
      </c>
      <c r="R73" s="3">
        <v>46</v>
      </c>
      <c r="S73" s="3"/>
      <c r="T73" s="3">
        <v>20896</v>
      </c>
      <c r="U73" s="4"/>
      <c r="V73" s="4"/>
      <c r="W73" s="4"/>
      <c r="X73" s="4">
        <v>5199270</v>
      </c>
      <c r="Y73" s="4"/>
      <c r="Z73" s="4">
        <f t="shared" si="9"/>
        <v>5199270</v>
      </c>
      <c r="AA73" s="3"/>
    </row>
    <row r="74" spans="1:27" x14ac:dyDescent="0.25">
      <c r="A74" s="3" t="s">
        <v>27</v>
      </c>
      <c r="B74" s="3" t="s">
        <v>101</v>
      </c>
      <c r="C74" s="7" t="str">
        <f>VLOOKUP(B74,'Sheet2 (2)'!$C$1:$D$349,2,FALSE)</f>
        <v>MMR008008</v>
      </c>
      <c r="D74" s="15">
        <v>42219</v>
      </c>
      <c r="E74" s="12">
        <f>VLOOKUP(C74,'Sheet2 (2)'!$I$3:$R$329,6,FALSE)</f>
        <v>43485</v>
      </c>
      <c r="F74" s="12">
        <f>VLOOKUP(C74,'Sheet2 (2)'!$I$3:$R$329,3,FALSE)</f>
        <v>177255</v>
      </c>
      <c r="G74" s="4">
        <v>8056</v>
      </c>
      <c r="H74" s="4">
        <v>32663</v>
      </c>
      <c r="I74" s="13">
        <f t="shared" si="8"/>
        <v>18.427124763758425</v>
      </c>
      <c r="J74" s="4"/>
      <c r="K74" s="4">
        <v>10</v>
      </c>
      <c r="L74" s="3">
        <v>9</v>
      </c>
      <c r="M74" s="3"/>
      <c r="N74" s="3"/>
      <c r="O74" s="3">
        <v>10538</v>
      </c>
      <c r="P74" s="3">
        <v>7764</v>
      </c>
      <c r="Q74" s="3">
        <v>38</v>
      </c>
      <c r="R74" s="3">
        <v>30</v>
      </c>
      <c r="S74" s="3">
        <v>8</v>
      </c>
      <c r="T74" s="3">
        <v>20544</v>
      </c>
      <c r="U74" s="4"/>
      <c r="V74" s="4"/>
      <c r="W74" s="4"/>
      <c r="X74" s="4">
        <v>2844000</v>
      </c>
      <c r="Y74" s="4"/>
      <c r="Z74" s="4">
        <f t="shared" si="9"/>
        <v>2844000</v>
      </c>
      <c r="AA74" s="3"/>
    </row>
    <row r="75" spans="1:27" x14ac:dyDescent="0.25">
      <c r="A75" s="3" t="s">
        <v>27</v>
      </c>
      <c r="B75" s="3" t="s">
        <v>98</v>
      </c>
      <c r="C75" s="7" t="str">
        <f>VLOOKUP(B75,'Sheet2 (2)'!$C$1:$D$349,2,FALSE)</f>
        <v>MMR008009</v>
      </c>
      <c r="D75" s="15">
        <v>42219</v>
      </c>
      <c r="E75" s="12">
        <f>VLOOKUP(C75,'Sheet2 (2)'!$I$3:$R$329,6,FALSE)</f>
        <v>31003</v>
      </c>
      <c r="F75" s="12">
        <f>VLOOKUP(C75,'Sheet2 (2)'!$I$3:$R$329,3,FALSE)</f>
        <v>122411</v>
      </c>
      <c r="G75" s="4">
        <v>2748</v>
      </c>
      <c r="H75" s="4">
        <v>11898</v>
      </c>
      <c r="I75" s="13">
        <f t="shared" si="8"/>
        <v>9.7197147315192254</v>
      </c>
      <c r="J75" s="4"/>
      <c r="K75" s="4"/>
      <c r="L75" s="3">
        <v>2</v>
      </c>
      <c r="M75" s="3"/>
      <c r="N75" s="3"/>
      <c r="O75" s="3">
        <v>13246</v>
      </c>
      <c r="P75" s="3">
        <v>2748</v>
      </c>
      <c r="Q75" s="3">
        <v>18</v>
      </c>
      <c r="R75" s="3"/>
      <c r="S75" s="3"/>
      <c r="T75" s="3">
        <v>13276</v>
      </c>
      <c r="U75" s="4"/>
      <c r="V75" s="4"/>
      <c r="W75" s="4"/>
      <c r="X75" s="4">
        <v>813000</v>
      </c>
      <c r="Y75" s="4"/>
      <c r="Z75" s="4">
        <f t="shared" si="9"/>
        <v>813000</v>
      </c>
      <c r="AA75" s="3"/>
    </row>
    <row r="76" spans="1:27" x14ac:dyDescent="0.25">
      <c r="A76" s="3" t="s">
        <v>27</v>
      </c>
      <c r="B76" s="3" t="s">
        <v>99</v>
      </c>
      <c r="C76" s="7" t="str">
        <f>VLOOKUP(B76,'Sheet2 (2)'!$C$1:$D$349,2,FALSE)</f>
        <v>MMR008010</v>
      </c>
      <c r="D76" s="15">
        <v>42219</v>
      </c>
      <c r="E76" s="12">
        <f>VLOOKUP(C76,'Sheet2 (2)'!$I$3:$R$329,6,FALSE)</f>
        <v>31919</v>
      </c>
      <c r="F76" s="12">
        <f>VLOOKUP(C76,'Sheet2 (2)'!$I$3:$R$329,3,FALSE)</f>
        <v>126659</v>
      </c>
      <c r="G76" s="4">
        <v>471</v>
      </c>
      <c r="H76" s="4">
        <v>1806</v>
      </c>
      <c r="I76" s="13">
        <f t="shared" si="8"/>
        <v>1.4258757766917471</v>
      </c>
      <c r="J76" s="4"/>
      <c r="K76" s="4">
        <v>11</v>
      </c>
      <c r="L76" s="3"/>
      <c r="M76" s="3"/>
      <c r="N76" s="3"/>
      <c r="O76" s="3">
        <v>5771</v>
      </c>
      <c r="P76" s="3">
        <v>543</v>
      </c>
      <c r="Q76" s="3">
        <v>4</v>
      </c>
      <c r="R76" s="3">
        <v>1</v>
      </c>
      <c r="S76" s="3"/>
      <c r="T76" s="3">
        <v>17269</v>
      </c>
      <c r="U76" s="4"/>
      <c r="V76" s="4"/>
      <c r="W76" s="4"/>
      <c r="X76" s="4">
        <v>813000</v>
      </c>
      <c r="Y76" s="4"/>
      <c r="Z76" s="4">
        <f t="shared" si="9"/>
        <v>813000</v>
      </c>
      <c r="AA76" s="3"/>
    </row>
    <row r="77" spans="1:27" ht="15" customHeight="1" x14ac:dyDescent="0.25">
      <c r="A77" s="3" t="s">
        <v>27</v>
      </c>
      <c r="B77" s="3" t="s">
        <v>104</v>
      </c>
      <c r="C77" s="7" t="str">
        <f>VLOOKUP(B77,'Sheet2 (2)'!$C$1:$D$349,2,FALSE)</f>
        <v>MMR008011</v>
      </c>
      <c r="D77" s="15">
        <v>42219</v>
      </c>
      <c r="E77" s="12">
        <f>VLOOKUP(C77,'Sheet2 (2)'!$I$3:$R$329,6,FALSE)</f>
        <v>18209</v>
      </c>
      <c r="F77" s="12">
        <f>VLOOKUP(C77,'Sheet2 (2)'!$I$3:$R$329,3,FALSE)</f>
        <v>67378</v>
      </c>
      <c r="G77" s="4">
        <v>343</v>
      </c>
      <c r="H77" s="4">
        <v>1538</v>
      </c>
      <c r="I77" s="13">
        <f t="shared" si="8"/>
        <v>2.2826441865297276</v>
      </c>
      <c r="J77" s="4"/>
      <c r="K77" s="4"/>
      <c r="L77" s="3">
        <v>4</v>
      </c>
      <c r="M77" s="3"/>
      <c r="N77" s="3"/>
      <c r="O77" s="3">
        <v>2955</v>
      </c>
      <c r="P77" s="3">
        <v>221</v>
      </c>
      <c r="Q77" s="3">
        <v>3</v>
      </c>
      <c r="R77" s="3">
        <v>2</v>
      </c>
      <c r="S77" s="3"/>
      <c r="T77" s="3">
        <v>12652</v>
      </c>
      <c r="U77" s="4"/>
      <c r="V77" s="4"/>
      <c r="W77" s="4"/>
      <c r="X77" s="4"/>
      <c r="Y77" s="4"/>
      <c r="Z77" s="4">
        <f t="shared" si="9"/>
        <v>0</v>
      </c>
      <c r="AA77" s="4"/>
    </row>
    <row r="78" spans="1:27" x14ac:dyDescent="0.25">
      <c r="A78" s="3" t="s">
        <v>27</v>
      </c>
      <c r="B78" s="3" t="s">
        <v>97</v>
      </c>
      <c r="C78" s="7" t="str">
        <f>VLOOKUP(B78,'Sheet2 (2)'!$C$1:$D$349,2,FALSE)</f>
        <v>MMR008012</v>
      </c>
      <c r="D78" s="15">
        <v>42219</v>
      </c>
      <c r="E78" s="12">
        <f>VLOOKUP(C78,'Sheet2 (2)'!$I$3:$R$329,6,FALSE)</f>
        <v>46285</v>
      </c>
      <c r="F78" s="12">
        <f>VLOOKUP(C78,'Sheet2 (2)'!$I$3:$R$329,3,FALSE)</f>
        <v>172122</v>
      </c>
      <c r="G78" s="4">
        <v>1312</v>
      </c>
      <c r="H78" s="4">
        <v>4772</v>
      </c>
      <c r="I78" s="13">
        <f t="shared" si="8"/>
        <v>2.7724520979305374</v>
      </c>
      <c r="J78" s="4"/>
      <c r="K78" s="4"/>
      <c r="L78" s="3">
        <v>1</v>
      </c>
      <c r="M78" s="3"/>
      <c r="N78" s="3"/>
      <c r="O78" s="3">
        <v>1066</v>
      </c>
      <c r="P78" s="3">
        <v>1291</v>
      </c>
      <c r="Q78" s="3">
        <v>3</v>
      </c>
      <c r="R78" s="3"/>
      <c r="S78" s="3"/>
      <c r="T78" s="3">
        <v>8471</v>
      </c>
      <c r="U78" s="4"/>
      <c r="V78" s="4"/>
      <c r="W78" s="4"/>
      <c r="X78" s="4">
        <v>1382100</v>
      </c>
      <c r="Y78" s="4"/>
      <c r="Z78" s="4">
        <f t="shared" si="9"/>
        <v>1382100</v>
      </c>
      <c r="AA78" s="3"/>
    </row>
    <row r="79" spans="1:27" x14ac:dyDescent="0.25">
      <c r="A79" s="3" t="s">
        <v>27</v>
      </c>
      <c r="B79" s="3" t="s">
        <v>93</v>
      </c>
      <c r="C79" s="7" t="str">
        <f>VLOOKUP(B79,'Sheet2 (2)'!$C$1:$D$349,2,FALSE)</f>
        <v>MMR008013</v>
      </c>
      <c r="D79" s="15">
        <v>42218</v>
      </c>
      <c r="E79" s="12">
        <f>VLOOKUP(C79,'Sheet2 (2)'!$I$3:$R$329,6,FALSE)</f>
        <v>33396</v>
      </c>
      <c r="F79" s="12">
        <f>VLOOKUP(C79,'Sheet2 (2)'!$I$3:$R$329,3,FALSE)</f>
        <v>127540</v>
      </c>
      <c r="G79" s="4">
        <v>4795</v>
      </c>
      <c r="H79" s="4">
        <v>18271</v>
      </c>
      <c r="I79" s="13">
        <f t="shared" si="8"/>
        <v>14.325701740630389</v>
      </c>
      <c r="J79" s="4">
        <v>1</v>
      </c>
      <c r="K79" s="4">
        <v>110</v>
      </c>
      <c r="L79" s="3">
        <v>2</v>
      </c>
      <c r="M79" s="3"/>
      <c r="N79" s="3"/>
      <c r="O79" s="3">
        <v>17756</v>
      </c>
      <c r="P79" s="3">
        <v>16905</v>
      </c>
      <c r="Q79" s="3">
        <v>114</v>
      </c>
      <c r="R79" s="3">
        <v>119</v>
      </c>
      <c r="S79" s="3"/>
      <c r="T79" s="3">
        <v>17756</v>
      </c>
      <c r="U79" s="4"/>
      <c r="V79" s="4"/>
      <c r="W79" s="4"/>
      <c r="X79" s="4">
        <v>3792000</v>
      </c>
      <c r="Y79" s="4"/>
      <c r="Z79" s="4">
        <f t="shared" si="9"/>
        <v>3792000</v>
      </c>
      <c r="AA79" s="3"/>
    </row>
    <row r="80" spans="1:27" x14ac:dyDescent="0.25">
      <c r="A80" s="3" t="s">
        <v>27</v>
      </c>
      <c r="B80" s="3" t="s">
        <v>89</v>
      </c>
      <c r="C80" s="7" t="str">
        <f>VLOOKUP(B80,'Sheet2 (2)'!$C$1:$D$349,2,FALSE)</f>
        <v>MMR008014</v>
      </c>
      <c r="D80" s="15">
        <v>42214</v>
      </c>
      <c r="E80" s="12">
        <f>VLOOKUP(C80,'Sheet2 (2)'!$I$3:$R$329,6,FALSE)</f>
        <v>30539</v>
      </c>
      <c r="F80" s="12">
        <f>VLOOKUP(C80,'Sheet2 (2)'!$I$3:$R$329,3,FALSE)</f>
        <v>117143</v>
      </c>
      <c r="G80" s="4">
        <v>1822</v>
      </c>
      <c r="H80" s="4">
        <v>6483</v>
      </c>
      <c r="I80" s="13">
        <f t="shared" si="6"/>
        <v>5.534261543583483</v>
      </c>
      <c r="J80" s="4"/>
      <c r="K80" s="4">
        <v>1</v>
      </c>
      <c r="L80" s="3"/>
      <c r="M80" s="3"/>
      <c r="N80" s="3"/>
      <c r="O80" s="3">
        <v>8829</v>
      </c>
      <c r="P80" s="3">
        <v>1666</v>
      </c>
      <c r="Q80" s="3">
        <v>10</v>
      </c>
      <c r="R80" s="3">
        <v>10</v>
      </c>
      <c r="S80" s="3"/>
      <c r="T80" s="3">
        <v>19698</v>
      </c>
      <c r="U80" s="4"/>
      <c r="V80" s="4"/>
      <c r="W80" s="4"/>
      <c r="X80" s="4">
        <v>813000</v>
      </c>
      <c r="Y80" s="4"/>
      <c r="Z80" s="4">
        <f t="shared" si="2"/>
        <v>813000</v>
      </c>
      <c r="AA80" s="3"/>
    </row>
    <row r="81" spans="1:27" ht="15" customHeight="1" x14ac:dyDescent="0.25">
      <c r="A81" s="111" t="s">
        <v>986</v>
      </c>
      <c r="B81" s="112"/>
      <c r="C81" s="113"/>
      <c r="D81" s="58"/>
      <c r="E81" s="59">
        <f>SUM(E53:E80)</f>
        <v>1087806</v>
      </c>
      <c r="F81" s="59">
        <f>SUM(F53:F80)</f>
        <v>4601718</v>
      </c>
      <c r="G81" s="59">
        <f>SUM(G53:G80)</f>
        <v>87955</v>
      </c>
      <c r="H81" s="59">
        <f>SUM(H53:H80)</f>
        <v>177315</v>
      </c>
      <c r="I81" s="60">
        <f>H81/F81*100</f>
        <v>3.8532348136065702</v>
      </c>
      <c r="J81" s="59">
        <f t="shared" ref="J81:Z81" si="10">SUM(J53:J80)</f>
        <v>5</v>
      </c>
      <c r="K81" s="59">
        <f t="shared" si="10"/>
        <v>215</v>
      </c>
      <c r="L81" s="59">
        <f t="shared" si="10"/>
        <v>40</v>
      </c>
      <c r="M81" s="59">
        <f t="shared" si="10"/>
        <v>1</v>
      </c>
      <c r="N81" s="59">
        <f t="shared" si="10"/>
        <v>3</v>
      </c>
      <c r="O81" s="59">
        <f t="shared" si="10"/>
        <v>148801</v>
      </c>
      <c r="P81" s="59">
        <f t="shared" si="10"/>
        <v>66570</v>
      </c>
      <c r="Q81" s="59">
        <f t="shared" si="10"/>
        <v>546</v>
      </c>
      <c r="R81" s="59">
        <f t="shared" si="10"/>
        <v>315</v>
      </c>
      <c r="S81" s="59">
        <f t="shared" si="10"/>
        <v>81</v>
      </c>
      <c r="T81" s="59">
        <f t="shared" si="10"/>
        <v>375925</v>
      </c>
      <c r="U81" s="59">
        <f t="shared" si="10"/>
        <v>0</v>
      </c>
      <c r="V81" s="59">
        <f t="shared" si="10"/>
        <v>0</v>
      </c>
      <c r="W81" s="59">
        <f t="shared" si="10"/>
        <v>0</v>
      </c>
      <c r="X81" s="59">
        <f t="shared" si="10"/>
        <v>30412320</v>
      </c>
      <c r="Y81" s="59">
        <f t="shared" si="10"/>
        <v>0</v>
      </c>
      <c r="Z81" s="59">
        <f t="shared" si="10"/>
        <v>30412320</v>
      </c>
      <c r="AA81" s="3"/>
    </row>
    <row r="82" spans="1:27" x14ac:dyDescent="0.25">
      <c r="A82" s="3" t="s">
        <v>19</v>
      </c>
      <c r="B82" s="3" t="s">
        <v>19</v>
      </c>
      <c r="C82" s="7" t="str">
        <f>VLOOKUP(B82,'Sheet2 (2)'!$C$1:$D$349,2,FALSE)</f>
        <v>MMR005001</v>
      </c>
      <c r="D82" s="15">
        <v>42220</v>
      </c>
      <c r="E82" s="12">
        <f>VLOOKUP(C82,'Sheet2 (2)'!$I$3:$R$329,6,FALSE)</f>
        <v>65306</v>
      </c>
      <c r="F82" s="12">
        <f>VLOOKUP(C82,'Sheet2 (2)'!$I$3:$R$329,3,FALSE)</f>
        <v>307138</v>
      </c>
      <c r="G82" s="3">
        <v>5869</v>
      </c>
      <c r="H82" s="3">
        <v>19920</v>
      </c>
      <c r="I82" s="13">
        <f>H82/F82*100</f>
        <v>6.4856839596533158</v>
      </c>
      <c r="J82" s="3"/>
      <c r="K82" s="3"/>
      <c r="L82" s="3"/>
      <c r="M82" s="3"/>
      <c r="N82" s="3"/>
      <c r="O82" s="3">
        <v>325</v>
      </c>
      <c r="P82" s="3">
        <v>1109</v>
      </c>
      <c r="Q82" s="3">
        <v>1</v>
      </c>
      <c r="R82" s="3"/>
      <c r="S82" s="3"/>
      <c r="T82" s="3">
        <v>613</v>
      </c>
      <c r="U82" s="3"/>
      <c r="V82" s="3"/>
      <c r="W82" s="3"/>
      <c r="X82" s="3"/>
      <c r="Y82" s="3"/>
      <c r="Z82" s="4">
        <f>SUM(U82:Y82)</f>
        <v>0</v>
      </c>
      <c r="AA82" s="3"/>
    </row>
    <row r="83" spans="1:27" x14ac:dyDescent="0.25">
      <c r="A83" s="3" t="s">
        <v>19</v>
      </c>
      <c r="B83" s="3" t="s">
        <v>177</v>
      </c>
      <c r="C83" s="7" t="str">
        <f>VLOOKUP(B83,'Sheet2 (2)'!$C$1:$D$349,2,FALSE)</f>
        <v>MMR005002</v>
      </c>
      <c r="D83" s="15">
        <v>42220</v>
      </c>
      <c r="E83" s="12">
        <f>VLOOKUP(C83,'Sheet2 (2)'!$I$3:$R$329,6,FALSE)</f>
        <v>25590</v>
      </c>
      <c r="F83" s="12">
        <f>VLOOKUP(C83,'Sheet2 (2)'!$I$3:$R$329,3,FALSE)</f>
        <v>106821</v>
      </c>
      <c r="G83" s="3">
        <v>1444</v>
      </c>
      <c r="H83" s="3">
        <v>6335</v>
      </c>
      <c r="I83" s="13">
        <f>H83/F83*100</f>
        <v>5.9304818340962919</v>
      </c>
      <c r="J83" s="3"/>
      <c r="K83" s="3"/>
      <c r="L83" s="3"/>
      <c r="M83" s="3"/>
      <c r="N83" s="3"/>
      <c r="O83" s="3">
        <v>420</v>
      </c>
      <c r="P83" s="3">
        <v>398</v>
      </c>
      <c r="Q83" s="3"/>
      <c r="R83" s="3"/>
      <c r="S83" s="3"/>
      <c r="T83" s="3">
        <v>442</v>
      </c>
      <c r="U83" s="3"/>
      <c r="V83" s="3"/>
      <c r="W83" s="3"/>
      <c r="X83" s="3"/>
      <c r="Y83" s="3"/>
      <c r="Z83" s="4">
        <f>SUM(U83:Y83)</f>
        <v>0</v>
      </c>
      <c r="AA83" s="3"/>
    </row>
    <row r="84" spans="1:27" ht="15" customHeight="1" x14ac:dyDescent="0.25">
      <c r="A84" s="3" t="s">
        <v>19</v>
      </c>
      <c r="B84" s="3" t="s">
        <v>122</v>
      </c>
      <c r="C84" s="7" t="str">
        <f>VLOOKUP(B84,'Sheet2 (2)'!$C$1:$D$349,2,FALSE)</f>
        <v>MMR005003</v>
      </c>
      <c r="D84" s="15">
        <v>42217</v>
      </c>
      <c r="E84" s="12">
        <f>VLOOKUP(C84,'Sheet2 (2)'!$I$3:$R$329,6,FALSE)</f>
        <v>24345</v>
      </c>
      <c r="F84" s="12">
        <f>VLOOKUP(C84,'Sheet2 (2)'!$I$3:$R$329,3,FALSE)</f>
        <v>106440</v>
      </c>
      <c r="G84" s="4">
        <v>6242</v>
      </c>
      <c r="H84" s="4">
        <v>28008</v>
      </c>
      <c r="I84" s="13">
        <f>H84/F84*100</f>
        <v>26.313416009019164</v>
      </c>
      <c r="J84" s="4">
        <v>1</v>
      </c>
      <c r="K84" s="4">
        <v>10</v>
      </c>
      <c r="L84" s="3"/>
      <c r="M84" s="3"/>
      <c r="N84" s="3">
        <v>4</v>
      </c>
      <c r="O84" s="3">
        <v>208</v>
      </c>
      <c r="P84" s="3">
        <v>108</v>
      </c>
      <c r="Q84" s="3"/>
      <c r="R84" s="3"/>
      <c r="S84" s="3"/>
      <c r="T84" s="3">
        <v>620</v>
      </c>
      <c r="U84" s="4">
        <v>4718700</v>
      </c>
      <c r="V84" s="4"/>
      <c r="W84" s="4"/>
      <c r="X84" s="4">
        <v>4065000</v>
      </c>
      <c r="Y84" s="4"/>
      <c r="Z84" s="4">
        <f>SUM(U84:Y84)</f>
        <v>8783700</v>
      </c>
      <c r="AA84" s="3"/>
    </row>
    <row r="85" spans="1:27" ht="15" customHeight="1" x14ac:dyDescent="0.25">
      <c r="A85" s="3" t="s">
        <v>19</v>
      </c>
      <c r="B85" s="3" t="s">
        <v>489</v>
      </c>
      <c r="C85" s="7" t="str">
        <f>VLOOKUP(B85,'Sheet2 (2)'!$C$1:$D$349,2,FALSE)</f>
        <v>MMR005020</v>
      </c>
      <c r="D85" s="15"/>
      <c r="E85" s="12">
        <f>VLOOKUP(C85,'Sheet2 (2)'!$I$3:$R$329,6,FALSE)</f>
        <v>31913</v>
      </c>
      <c r="F85" s="12">
        <f>VLOOKUP(C85,'Sheet2 (2)'!$I$3:$R$329,3,FALSE)</f>
        <v>167752</v>
      </c>
      <c r="G85" s="4"/>
      <c r="H85" s="4"/>
      <c r="I85" s="13"/>
      <c r="J85" s="4"/>
      <c r="K85" s="4"/>
      <c r="L85" s="3"/>
      <c r="M85" s="3"/>
      <c r="N85" s="3"/>
      <c r="O85" s="3">
        <v>387.71</v>
      </c>
      <c r="P85" s="3"/>
      <c r="Q85" s="3"/>
      <c r="R85" s="3"/>
      <c r="S85" s="3"/>
      <c r="T85" s="3">
        <v>2291</v>
      </c>
      <c r="U85" s="4"/>
      <c r="V85" s="4"/>
      <c r="W85" s="4"/>
      <c r="X85" s="4"/>
      <c r="Y85" s="4"/>
      <c r="Z85" s="4"/>
      <c r="AA85" s="3"/>
    </row>
    <row r="86" spans="1:27" ht="15" customHeight="1" x14ac:dyDescent="0.25">
      <c r="A86" s="3" t="s">
        <v>19</v>
      </c>
      <c r="B86" s="3" t="s">
        <v>509</v>
      </c>
      <c r="C86" s="7" t="str">
        <f>VLOOKUP(B86,'Sheet2 (2)'!$C$1:$D$349,2,FALSE)</f>
        <v>MMR005022</v>
      </c>
      <c r="D86" s="15"/>
      <c r="E86" s="12">
        <f>VLOOKUP(C86,'Sheet2 (2)'!$I$3:$R$329,6,FALSE)</f>
        <v>26466</v>
      </c>
      <c r="F86" s="12">
        <f>VLOOKUP(C86,'Sheet2 (2)'!$I$3:$R$329,3,FALSE)</f>
        <v>130008</v>
      </c>
      <c r="G86" s="4"/>
      <c r="H86" s="4"/>
      <c r="I86" s="13"/>
      <c r="J86" s="4"/>
      <c r="K86" s="4"/>
      <c r="L86" s="3"/>
      <c r="M86" s="3"/>
      <c r="N86" s="3"/>
      <c r="O86" s="3">
        <v>1556</v>
      </c>
      <c r="P86" s="3"/>
      <c r="Q86" s="3"/>
      <c r="R86" s="3"/>
      <c r="S86" s="3"/>
      <c r="T86" s="3">
        <v>1556</v>
      </c>
      <c r="U86" s="4"/>
      <c r="V86" s="4"/>
      <c r="W86" s="4"/>
      <c r="X86" s="4"/>
      <c r="Y86" s="4"/>
      <c r="Z86" s="4"/>
      <c r="AA86" s="3"/>
    </row>
    <row r="87" spans="1:27" ht="15" customHeight="1" x14ac:dyDescent="0.25">
      <c r="A87" s="3" t="s">
        <v>19</v>
      </c>
      <c r="B87" s="3" t="s">
        <v>112</v>
      </c>
      <c r="C87" s="7" t="str">
        <f>VLOOKUP(B87,'Sheet2 (2)'!$C$1:$D$349,2,FALSE)</f>
        <v>MMR005021</v>
      </c>
      <c r="D87" s="15">
        <v>42204</v>
      </c>
      <c r="E87" s="12">
        <f>VLOOKUP(C87,'Sheet2 (2)'!$I$3:$R$329,6,FALSE)</f>
        <v>23225</v>
      </c>
      <c r="F87" s="12">
        <f>VLOOKUP(C87,'Sheet2 (2)'!$I$3:$R$329,3,FALSE)</f>
        <v>119939</v>
      </c>
      <c r="G87" s="4">
        <v>40</v>
      </c>
      <c r="H87" s="4">
        <v>218</v>
      </c>
      <c r="I87" s="13">
        <f>H87/F87*100</f>
        <v>0.1817590608559351</v>
      </c>
      <c r="J87" s="4"/>
      <c r="K87" s="4">
        <v>12</v>
      </c>
      <c r="L87" s="3"/>
      <c r="M87" s="3"/>
      <c r="N87" s="3"/>
      <c r="O87" s="3">
        <v>1601</v>
      </c>
      <c r="P87" s="3">
        <v>7136</v>
      </c>
      <c r="Q87" s="3"/>
      <c r="R87" s="3">
        <v>14</v>
      </c>
      <c r="S87" s="3"/>
      <c r="T87" s="3">
        <v>3686</v>
      </c>
      <c r="U87" s="4">
        <v>173250</v>
      </c>
      <c r="V87" s="4"/>
      <c r="W87" s="4">
        <v>600000</v>
      </c>
      <c r="X87" s="4">
        <v>492432</v>
      </c>
      <c r="Y87" s="4"/>
      <c r="Z87" s="4">
        <f>SUM(U87:Y87)</f>
        <v>1265682</v>
      </c>
      <c r="AA87" s="3"/>
    </row>
    <row r="88" spans="1:27" ht="15" customHeight="1" x14ac:dyDescent="0.25">
      <c r="A88" s="3" t="s">
        <v>19</v>
      </c>
      <c r="B88" s="3" t="s">
        <v>483</v>
      </c>
      <c r="C88" s="7" t="str">
        <f>VLOOKUP(B88,'Sheet2 (2)'!$C$1:$D$349,2,FALSE)</f>
        <v>MMR005023</v>
      </c>
      <c r="D88" s="15"/>
      <c r="E88" s="12">
        <f>VLOOKUP(C88,'Sheet2 (2)'!$I$3:$R$329,6,FALSE)</f>
        <v>18871</v>
      </c>
      <c r="F88" s="12">
        <f>VLOOKUP(C88,'Sheet2 (2)'!$I$3:$R$329,3,FALSE)</f>
        <v>112518</v>
      </c>
      <c r="G88" s="4"/>
      <c r="H88" s="4"/>
      <c r="I88" s="13"/>
      <c r="J88" s="4"/>
      <c r="K88" s="4"/>
      <c r="L88" s="3"/>
      <c r="M88" s="3"/>
      <c r="N88" s="3"/>
      <c r="O88" s="3"/>
      <c r="P88" s="3"/>
      <c r="Q88" s="3"/>
      <c r="R88" s="3"/>
      <c r="S88" s="3"/>
      <c r="T88" s="3">
        <v>35.630000000000003</v>
      </c>
      <c r="U88" s="4"/>
      <c r="V88" s="4"/>
      <c r="W88" s="4"/>
      <c r="X88" s="4"/>
      <c r="Y88" s="4"/>
      <c r="Z88" s="4"/>
      <c r="AA88" s="3"/>
    </row>
    <row r="89" spans="1:27" ht="15" customHeight="1" x14ac:dyDescent="0.25">
      <c r="A89" s="3" t="s">
        <v>19</v>
      </c>
      <c r="B89" s="3" t="s">
        <v>110</v>
      </c>
      <c r="C89" s="7" t="str">
        <f>VLOOKUP(B89,'Sheet2 (2)'!$C$1:$D$349,2,FALSE)</f>
        <v>MMR005024</v>
      </c>
      <c r="D89" s="15">
        <v>42203</v>
      </c>
      <c r="E89" s="12">
        <f>VLOOKUP(C89,'Sheet2 (2)'!$I$3:$R$329,6,FALSE)</f>
        <v>31407</v>
      </c>
      <c r="F89" s="12">
        <f>VLOOKUP(C89,'Sheet2 (2)'!$I$3:$R$329,3,FALSE)</f>
        <v>145064</v>
      </c>
      <c r="G89" s="4">
        <v>3390</v>
      </c>
      <c r="H89" s="4">
        <v>15576</v>
      </c>
      <c r="I89" s="13">
        <f>H89/F89*100</f>
        <v>10.737329730325925</v>
      </c>
      <c r="J89" s="4">
        <v>4</v>
      </c>
      <c r="K89" s="4">
        <v>13</v>
      </c>
      <c r="L89" s="3"/>
      <c r="M89" s="3"/>
      <c r="N89" s="3"/>
      <c r="O89" s="3">
        <v>26556</v>
      </c>
      <c r="P89" s="3">
        <v>14228</v>
      </c>
      <c r="Q89" s="3">
        <v>16</v>
      </c>
      <c r="R89" s="3">
        <v>39</v>
      </c>
      <c r="S89" s="3"/>
      <c r="T89" s="3">
        <v>34617</v>
      </c>
      <c r="U89" s="4">
        <v>13222200</v>
      </c>
      <c r="V89" s="4"/>
      <c r="W89" s="4">
        <v>550000</v>
      </c>
      <c r="X89" s="4">
        <v>3494726</v>
      </c>
      <c r="Y89" s="4">
        <v>400000</v>
      </c>
      <c r="Z89" s="4">
        <f>SUM(U89:Y89)</f>
        <v>17666926</v>
      </c>
      <c r="AA89" s="3"/>
    </row>
    <row r="90" spans="1:27" x14ac:dyDescent="0.25">
      <c r="A90" s="3" t="s">
        <v>19</v>
      </c>
      <c r="B90" s="3" t="s">
        <v>180</v>
      </c>
      <c r="C90" s="7" t="str">
        <f>VLOOKUP(B90,'Sheet2 (2)'!$C$1:$D$349,2,FALSE)</f>
        <v>MMR005025</v>
      </c>
      <c r="D90" s="15">
        <v>42220</v>
      </c>
      <c r="E90" s="12">
        <f>VLOOKUP(C90,'Sheet2 (2)'!$I$3:$R$329,6,FALSE)</f>
        <v>14324</v>
      </c>
      <c r="F90" s="12">
        <f>VLOOKUP(C90,'Sheet2 (2)'!$I$3:$R$329,3,FALSE)</f>
        <v>73809</v>
      </c>
      <c r="G90" s="3">
        <v>435</v>
      </c>
      <c r="H90" s="3">
        <v>2129</v>
      </c>
      <c r="I90" s="13">
        <f>H90/F90*100</f>
        <v>2.8844720833502686</v>
      </c>
      <c r="J90" s="3">
        <v>1</v>
      </c>
      <c r="K90" s="3"/>
      <c r="L90" s="3"/>
      <c r="M90" s="3"/>
      <c r="N90" s="3"/>
      <c r="O90" s="3">
        <v>1990</v>
      </c>
      <c r="P90" s="3">
        <v>435</v>
      </c>
      <c r="Q90" s="3"/>
      <c r="R90" s="3"/>
      <c r="S90" s="3"/>
      <c r="T90" s="3">
        <v>3788</v>
      </c>
      <c r="U90" s="3"/>
      <c r="V90" s="3"/>
      <c r="W90" s="3"/>
      <c r="X90" s="3"/>
      <c r="Y90" s="3"/>
      <c r="Z90" s="4">
        <f>SUM(U90:Y90)</f>
        <v>0</v>
      </c>
      <c r="AA90" s="3"/>
    </row>
    <row r="91" spans="1:27" x14ac:dyDescent="0.25">
      <c r="A91" s="3" t="s">
        <v>19</v>
      </c>
      <c r="B91" s="3" t="s">
        <v>501</v>
      </c>
      <c r="C91" s="7" t="str">
        <f>VLOOKUP(B91,'Sheet2 (2)'!$C$1:$D$349,2,FALSE)</f>
        <v>MMR005026</v>
      </c>
      <c r="D91" s="15"/>
      <c r="E91" s="12">
        <f>VLOOKUP(C91,'Sheet2 (2)'!$I$3:$R$329,6,FALSE)</f>
        <v>21903</v>
      </c>
      <c r="F91" s="12">
        <f>VLOOKUP(C91,'Sheet2 (2)'!$I$3:$R$329,3,FALSE)</f>
        <v>111270</v>
      </c>
      <c r="G91" s="3"/>
      <c r="H91" s="3"/>
      <c r="I91" s="13"/>
      <c r="J91" s="3"/>
      <c r="K91" s="3"/>
      <c r="L91" s="3"/>
      <c r="M91" s="3"/>
      <c r="N91" s="3"/>
      <c r="O91" s="3">
        <v>159</v>
      </c>
      <c r="P91" s="3"/>
      <c r="Q91" s="3"/>
      <c r="R91" s="3"/>
      <c r="S91" s="3"/>
      <c r="T91" s="3">
        <v>666</v>
      </c>
      <c r="U91" s="3"/>
      <c r="V91" s="3"/>
      <c r="W91" s="3"/>
      <c r="X91" s="3"/>
      <c r="Y91" s="3"/>
      <c r="Z91" s="4"/>
      <c r="AA91" s="3"/>
    </row>
    <row r="92" spans="1:27" ht="15" customHeight="1" x14ac:dyDescent="0.25">
      <c r="A92" s="3" t="s">
        <v>19</v>
      </c>
      <c r="B92" s="3" t="s">
        <v>114</v>
      </c>
      <c r="C92" s="7" t="str">
        <f>VLOOKUP(B92,'Sheet2 (2)'!$C$1:$D$349,2,FALSE)</f>
        <v>MMR005012</v>
      </c>
      <c r="D92" s="15">
        <v>42204</v>
      </c>
      <c r="E92" s="12">
        <f>VLOOKUP(C92,'Sheet2 (2)'!$I$3:$R$329,6,FALSE)</f>
        <v>75725</v>
      </c>
      <c r="F92" s="12">
        <f>VLOOKUP(C92,'Sheet2 (2)'!$I$3:$R$329,3,FALSE)</f>
        <v>371963</v>
      </c>
      <c r="G92" s="4">
        <v>3925</v>
      </c>
      <c r="H92" s="4">
        <v>39321</v>
      </c>
      <c r="I92" s="13">
        <f t="shared" ref="I92:I100" si="11">H92/F92*100</f>
        <v>10.571212728147691</v>
      </c>
      <c r="J92" s="4"/>
      <c r="K92" s="4">
        <v>9</v>
      </c>
      <c r="L92" s="7">
        <v>1</v>
      </c>
      <c r="M92" s="3"/>
      <c r="N92" s="3"/>
      <c r="O92" s="3"/>
      <c r="P92" s="3">
        <v>8034</v>
      </c>
      <c r="Q92" s="3">
        <v>49</v>
      </c>
      <c r="R92" s="3">
        <v>59</v>
      </c>
      <c r="S92" s="3"/>
      <c r="T92" s="3">
        <v>2791</v>
      </c>
      <c r="U92" s="4"/>
      <c r="V92" s="4"/>
      <c r="W92" s="4"/>
      <c r="X92" s="4"/>
      <c r="Y92" s="4">
        <v>100000</v>
      </c>
      <c r="Z92" s="4">
        <f t="shared" ref="Z92:Z100" si="12">SUM(U92:Y92)</f>
        <v>100000</v>
      </c>
      <c r="AA92" s="3"/>
    </row>
    <row r="93" spans="1:27" ht="15" customHeight="1" x14ac:dyDescent="0.25">
      <c r="A93" s="3" t="s">
        <v>19</v>
      </c>
      <c r="B93" s="3" t="s">
        <v>125</v>
      </c>
      <c r="C93" s="7" t="str">
        <f>VLOOKUP(B93,'Sheet2 (2)'!$C$1:$D$349,2,FALSE)</f>
        <v>MMR005015</v>
      </c>
      <c r="D93" s="15">
        <v>42220</v>
      </c>
      <c r="E93" s="12">
        <f>VLOOKUP(C93,'Sheet2 (2)'!$I$3:$R$329,6,FALSE)</f>
        <v>23415</v>
      </c>
      <c r="F93" s="12">
        <f>VLOOKUP(C93,'Sheet2 (2)'!$I$3:$R$329,3,FALSE)</f>
        <v>105837</v>
      </c>
      <c r="G93" s="4">
        <v>1597</v>
      </c>
      <c r="H93" s="4">
        <v>10095</v>
      </c>
      <c r="I93" s="13">
        <f t="shared" si="11"/>
        <v>9.5382522180333904</v>
      </c>
      <c r="J93" s="4"/>
      <c r="K93" s="4"/>
      <c r="L93" s="7"/>
      <c r="M93" s="3"/>
      <c r="N93" s="3"/>
      <c r="O93" s="3">
        <v>507</v>
      </c>
      <c r="P93" s="3">
        <v>1572</v>
      </c>
      <c r="Q93" s="3">
        <v>33</v>
      </c>
      <c r="R93" s="3">
        <v>6</v>
      </c>
      <c r="S93" s="3"/>
      <c r="T93" s="3">
        <v>848</v>
      </c>
      <c r="U93" s="4"/>
      <c r="V93" s="4"/>
      <c r="W93" s="4"/>
      <c r="X93" s="4"/>
      <c r="Y93" s="4"/>
      <c r="Z93" s="4">
        <f t="shared" si="12"/>
        <v>0</v>
      </c>
      <c r="AA93" s="3"/>
    </row>
    <row r="94" spans="1:27" ht="15" customHeight="1" x14ac:dyDescent="0.25">
      <c r="A94" s="3" t="s">
        <v>19</v>
      </c>
      <c r="B94" s="3" t="s">
        <v>111</v>
      </c>
      <c r="C94" s="7" t="str">
        <f>VLOOKUP(B94,'Sheet2 (2)'!$C$1:$D$349,2,FALSE)</f>
        <v>MMR005013</v>
      </c>
      <c r="D94" s="15">
        <v>42203</v>
      </c>
      <c r="E94" s="12">
        <f>VLOOKUP(C94,'Sheet2 (2)'!$I$3:$R$329,6,FALSE)</f>
        <v>28643</v>
      </c>
      <c r="F94" s="12">
        <f>VLOOKUP(C94,'Sheet2 (2)'!$I$3:$R$329,3,FALSE)</f>
        <v>123666</v>
      </c>
      <c r="G94" s="4">
        <v>2138</v>
      </c>
      <c r="H94" s="4">
        <v>11183</v>
      </c>
      <c r="I94" s="13">
        <f t="shared" si="11"/>
        <v>9.0429058916759661</v>
      </c>
      <c r="J94" s="4"/>
      <c r="K94" s="4"/>
      <c r="L94" s="7">
        <v>1</v>
      </c>
      <c r="M94" s="3"/>
      <c r="N94" s="3"/>
      <c r="O94" s="3">
        <v>1413</v>
      </c>
      <c r="P94" s="3">
        <v>2138</v>
      </c>
      <c r="Q94" s="3">
        <v>11</v>
      </c>
      <c r="R94" s="3">
        <v>11</v>
      </c>
      <c r="S94" s="3"/>
      <c r="T94" s="3">
        <v>1669</v>
      </c>
      <c r="U94" s="4">
        <v>189450</v>
      </c>
      <c r="V94" s="4"/>
      <c r="W94" s="4"/>
      <c r="X94" s="4">
        <v>495930</v>
      </c>
      <c r="Y94" s="4"/>
      <c r="Z94" s="4">
        <f t="shared" si="12"/>
        <v>685380</v>
      </c>
      <c r="AA94" s="3"/>
    </row>
    <row r="95" spans="1:27" ht="15" customHeight="1" x14ac:dyDescent="0.25">
      <c r="A95" s="3" t="s">
        <v>19</v>
      </c>
      <c r="B95" s="3" t="s">
        <v>116</v>
      </c>
      <c r="C95" s="7" t="str">
        <f>VLOOKUP(B95,'Sheet2 (2)'!$C$1:$D$349,2,FALSE)</f>
        <v>MMR005014</v>
      </c>
      <c r="D95" s="15">
        <v>42204</v>
      </c>
      <c r="E95" s="12">
        <f>VLOOKUP(C95,'Sheet2 (2)'!$I$3:$R$329,6,FALSE)</f>
        <v>35683</v>
      </c>
      <c r="F95" s="12">
        <f>VLOOKUP(C95,'Sheet2 (2)'!$I$3:$R$329,3,FALSE)</f>
        <v>155626</v>
      </c>
      <c r="G95" s="4">
        <v>619</v>
      </c>
      <c r="H95" s="4">
        <v>2990</v>
      </c>
      <c r="I95" s="13">
        <f t="shared" si="11"/>
        <v>1.9212727950342487</v>
      </c>
      <c r="J95" s="4"/>
      <c r="K95" s="4">
        <v>2</v>
      </c>
      <c r="L95" s="7"/>
      <c r="M95" s="3"/>
      <c r="N95" s="3">
        <v>2</v>
      </c>
      <c r="O95" s="3">
        <v>2425</v>
      </c>
      <c r="P95" s="3">
        <v>603</v>
      </c>
      <c r="Q95" s="3">
        <v>3</v>
      </c>
      <c r="R95" s="3">
        <v>7</v>
      </c>
      <c r="S95" s="3"/>
      <c r="T95" s="3">
        <v>2647</v>
      </c>
      <c r="U95" s="4">
        <v>8100</v>
      </c>
      <c r="V95" s="4"/>
      <c r="W95" s="4">
        <v>100000</v>
      </c>
      <c r="X95" s="4">
        <v>44132</v>
      </c>
      <c r="Y95" s="4"/>
      <c r="Z95" s="4">
        <f t="shared" si="12"/>
        <v>152232</v>
      </c>
      <c r="AA95" s="3"/>
    </row>
    <row r="96" spans="1:27" ht="15" customHeight="1" x14ac:dyDescent="0.25">
      <c r="A96" s="3" t="s">
        <v>19</v>
      </c>
      <c r="B96" s="3" t="s">
        <v>123</v>
      </c>
      <c r="C96" s="7" t="str">
        <f>VLOOKUP(B96,'Sheet2 (2)'!$C$1:$D$349,2,FALSE)</f>
        <v>MMR005016</v>
      </c>
      <c r="D96" s="15">
        <v>42217</v>
      </c>
      <c r="E96" s="12">
        <f>VLOOKUP(C96,'Sheet2 (2)'!$I$3:$R$329,6,FALSE)</f>
        <v>29534</v>
      </c>
      <c r="F96" s="12">
        <f>VLOOKUP(C96,'Sheet2 (2)'!$I$3:$R$329,3,FALSE)</f>
        <v>141139</v>
      </c>
      <c r="G96" s="4">
        <v>1531</v>
      </c>
      <c r="H96" s="4">
        <v>7464</v>
      </c>
      <c r="I96" s="13">
        <f t="shared" si="11"/>
        <v>5.2884036304635851</v>
      </c>
      <c r="J96" s="4">
        <v>1</v>
      </c>
      <c r="K96" s="4"/>
      <c r="L96" s="7"/>
      <c r="M96" s="3"/>
      <c r="N96" s="3">
        <v>1</v>
      </c>
      <c r="O96" s="3">
        <v>209</v>
      </c>
      <c r="P96" s="3"/>
      <c r="Q96" s="3"/>
      <c r="R96" s="3"/>
      <c r="S96" s="3"/>
      <c r="T96" s="3">
        <v>209</v>
      </c>
      <c r="U96" s="4"/>
      <c r="V96" s="4"/>
      <c r="W96" s="4"/>
      <c r="X96" s="4"/>
      <c r="Y96" s="4"/>
      <c r="Z96" s="4">
        <f t="shared" si="12"/>
        <v>0</v>
      </c>
      <c r="AA96" s="3"/>
    </row>
    <row r="97" spans="1:27" ht="15" customHeight="1" x14ac:dyDescent="0.25">
      <c r="A97" s="3" t="s">
        <v>19</v>
      </c>
      <c r="B97" s="3" t="s">
        <v>121</v>
      </c>
      <c r="C97" s="7" t="str">
        <f>VLOOKUP(B97,'Sheet2 (2)'!$C$1:$D$349,2,FALSE)</f>
        <v>MMR005018</v>
      </c>
      <c r="D97" s="15">
        <v>42218</v>
      </c>
      <c r="E97" s="12">
        <f>VLOOKUP(C97,'Sheet2 (2)'!$I$3:$R$329,6,FALSE)</f>
        <v>26456</v>
      </c>
      <c r="F97" s="12">
        <f>VLOOKUP(C97,'Sheet2 (2)'!$I$3:$R$329,3,FALSE)</f>
        <v>121770</v>
      </c>
      <c r="G97" s="4">
        <v>6963</v>
      </c>
      <c r="H97" s="4">
        <v>35183</v>
      </c>
      <c r="I97" s="13">
        <f t="shared" si="11"/>
        <v>28.892994990555966</v>
      </c>
      <c r="J97" s="4"/>
      <c r="K97" s="4">
        <v>4</v>
      </c>
      <c r="L97" s="7"/>
      <c r="M97" s="3">
        <v>7</v>
      </c>
      <c r="N97" s="3"/>
      <c r="O97" s="3">
        <v>381</v>
      </c>
      <c r="P97" s="3"/>
      <c r="Q97" s="3"/>
      <c r="R97" s="3"/>
      <c r="S97" s="3"/>
      <c r="T97" s="3">
        <v>421</v>
      </c>
      <c r="U97" s="4"/>
      <c r="V97" s="4"/>
      <c r="W97" s="4"/>
      <c r="X97" s="4"/>
      <c r="Y97" s="4"/>
      <c r="Z97" s="4">
        <f t="shared" si="12"/>
        <v>0</v>
      </c>
      <c r="AA97" s="3"/>
    </row>
    <row r="98" spans="1:27" ht="15" customHeight="1" x14ac:dyDescent="0.25">
      <c r="A98" s="3" t="s">
        <v>19</v>
      </c>
      <c r="B98" s="3" t="s">
        <v>109</v>
      </c>
      <c r="C98" s="7" t="str">
        <f>VLOOKUP(B98,'Sheet2 (2)'!$C$1:$D$349,2,FALSE)</f>
        <v>MMR005017</v>
      </c>
      <c r="D98" s="15">
        <v>42202</v>
      </c>
      <c r="E98" s="12">
        <f>VLOOKUP(C98,'Sheet2 (2)'!$I$3:$R$329,6,FALSE)</f>
        <v>29237</v>
      </c>
      <c r="F98" s="12">
        <f>VLOOKUP(C98,'Sheet2 (2)'!$I$3:$R$329,3,FALSE)</f>
        <v>134253</v>
      </c>
      <c r="G98" s="4">
        <v>7562</v>
      </c>
      <c r="H98" s="4">
        <v>37584</v>
      </c>
      <c r="I98" s="13">
        <f t="shared" si="11"/>
        <v>27.994905141784542</v>
      </c>
      <c r="J98" s="4">
        <v>2</v>
      </c>
      <c r="K98" s="4">
        <v>69</v>
      </c>
      <c r="L98" s="7">
        <v>1</v>
      </c>
      <c r="M98" s="3">
        <v>2</v>
      </c>
      <c r="N98" s="3">
        <v>3</v>
      </c>
      <c r="O98" s="3">
        <v>3444</v>
      </c>
      <c r="P98" s="3"/>
      <c r="Q98" s="3"/>
      <c r="R98" s="3"/>
      <c r="S98" s="3"/>
      <c r="T98" s="3">
        <v>17950</v>
      </c>
      <c r="U98" s="4"/>
      <c r="V98" s="4"/>
      <c r="W98" s="4"/>
      <c r="X98" s="4"/>
      <c r="Y98" s="4">
        <v>200000</v>
      </c>
      <c r="Z98" s="4">
        <f t="shared" si="12"/>
        <v>200000</v>
      </c>
      <c r="AA98" s="3"/>
    </row>
    <row r="99" spans="1:27" ht="15" customHeight="1" x14ac:dyDescent="0.25">
      <c r="A99" s="3" t="s">
        <v>19</v>
      </c>
      <c r="B99" s="3" t="s">
        <v>119</v>
      </c>
      <c r="C99" s="7" t="str">
        <f>VLOOKUP(B99,'Sheet2 (2)'!$C$1:$D$349,2,FALSE)</f>
        <v>MMR005027</v>
      </c>
      <c r="D99" s="15">
        <v>42215</v>
      </c>
      <c r="E99" s="12">
        <f>VLOOKUP(C99,'Sheet2 (2)'!$I$3:$R$329,6,FALSE)</f>
        <v>72782</v>
      </c>
      <c r="F99" s="12">
        <f>VLOOKUP(C99,'Sheet2 (2)'!$I$3:$R$329,3,FALSE)</f>
        <v>347363</v>
      </c>
      <c r="G99" s="4">
        <v>19106</v>
      </c>
      <c r="H99" s="4">
        <v>85124</v>
      </c>
      <c r="I99" s="13">
        <f t="shared" si="11"/>
        <v>24.505776378025292</v>
      </c>
      <c r="J99" s="4">
        <v>6</v>
      </c>
      <c r="K99" s="4">
        <v>1215</v>
      </c>
      <c r="L99" s="7">
        <v>8</v>
      </c>
      <c r="M99" s="3">
        <v>1</v>
      </c>
      <c r="N99" s="3">
        <v>2</v>
      </c>
      <c r="O99" s="3">
        <v>20774</v>
      </c>
      <c r="P99" s="3">
        <v>17774</v>
      </c>
      <c r="Q99" s="3">
        <v>38</v>
      </c>
      <c r="R99" s="3"/>
      <c r="S99" s="3"/>
      <c r="T99" s="3">
        <v>28345</v>
      </c>
      <c r="U99" s="4">
        <v>19631250</v>
      </c>
      <c r="V99" s="4"/>
      <c r="W99" s="4">
        <v>14400000</v>
      </c>
      <c r="X99" s="4">
        <v>41534400</v>
      </c>
      <c r="Y99" s="4">
        <v>400000</v>
      </c>
      <c r="Z99" s="4">
        <f t="shared" si="12"/>
        <v>75965650</v>
      </c>
      <c r="AA99" s="3"/>
    </row>
    <row r="100" spans="1:27" ht="15" customHeight="1" x14ac:dyDescent="0.25">
      <c r="A100" s="3" t="s">
        <v>19</v>
      </c>
      <c r="B100" s="3" t="s">
        <v>118</v>
      </c>
      <c r="C100" s="7" t="str">
        <f>VLOOKUP(B100,'Sheet2 (2)'!$C$1:$D$349,2,FALSE)</f>
        <v>MMR005028</v>
      </c>
      <c r="D100" s="15">
        <v>42213</v>
      </c>
      <c r="E100" s="12">
        <f>VLOOKUP(C100,'Sheet2 (2)'!$I$3:$R$329,6,FALSE)</f>
        <v>11734</v>
      </c>
      <c r="F100" s="12">
        <f>VLOOKUP(C100,'Sheet2 (2)'!$I$3:$R$329,3,FALSE)</f>
        <v>56386</v>
      </c>
      <c r="G100" s="4">
        <v>3712</v>
      </c>
      <c r="H100" s="4">
        <v>17850</v>
      </c>
      <c r="I100" s="13">
        <f t="shared" si="11"/>
        <v>31.656794239704894</v>
      </c>
      <c r="J100" s="4">
        <v>3</v>
      </c>
      <c r="K100" s="4">
        <v>192</v>
      </c>
      <c r="L100" s="7"/>
      <c r="M100" s="3"/>
      <c r="N100" s="3"/>
      <c r="O100" s="3">
        <v>223</v>
      </c>
      <c r="P100" s="3">
        <v>3539</v>
      </c>
      <c r="Q100" s="3">
        <v>12</v>
      </c>
      <c r="R100" s="3">
        <v>23</v>
      </c>
      <c r="S100" s="3"/>
      <c r="T100" s="3">
        <v>675</v>
      </c>
      <c r="U100" s="4">
        <v>1645650</v>
      </c>
      <c r="V100" s="4"/>
      <c r="W100" s="4"/>
      <c r="X100" s="4"/>
      <c r="Y100" s="4">
        <v>300000</v>
      </c>
      <c r="Z100" s="4">
        <f t="shared" si="12"/>
        <v>1945650</v>
      </c>
      <c r="AA100" s="3"/>
    </row>
    <row r="101" spans="1:27" ht="15" customHeight="1" x14ac:dyDescent="0.25">
      <c r="A101" s="3" t="s">
        <v>19</v>
      </c>
      <c r="B101" s="3" t="s">
        <v>106</v>
      </c>
      <c r="C101" s="7" t="str">
        <f>VLOOKUP(B101,'Sheet2 (2)'!$C$1:$D$349,2,FALSE)</f>
        <v>MMR005029</v>
      </c>
      <c r="D101" s="15">
        <v>42201</v>
      </c>
      <c r="E101" s="12">
        <f>VLOOKUP(C101,'Sheet2 (2)'!$I$3:$R$329,6,FALSE)</f>
        <v>22066</v>
      </c>
      <c r="F101" s="12">
        <f>VLOOKUP(C101,'Sheet2 (2)'!$I$3:$R$329,3,FALSE)</f>
        <v>104266</v>
      </c>
      <c r="G101" s="4">
        <v>7418</v>
      </c>
      <c r="H101" s="4">
        <v>37258</v>
      </c>
      <c r="I101" s="13">
        <f t="shared" si="6"/>
        <v>35.733604434810964</v>
      </c>
      <c r="J101" s="4"/>
      <c r="K101" s="4">
        <v>94</v>
      </c>
      <c r="L101" s="7">
        <v>1</v>
      </c>
      <c r="M101" s="3"/>
      <c r="N101" s="3"/>
      <c r="O101" s="3">
        <v>280</v>
      </c>
      <c r="P101" s="3">
        <v>7371</v>
      </c>
      <c r="Q101" s="3">
        <v>53</v>
      </c>
      <c r="R101" s="3">
        <v>31</v>
      </c>
      <c r="S101" s="3">
        <v>19</v>
      </c>
      <c r="T101" s="3">
        <v>6135</v>
      </c>
      <c r="U101" s="4">
        <v>66250</v>
      </c>
      <c r="V101" s="4"/>
      <c r="W101" s="4">
        <v>500000</v>
      </c>
      <c r="X101" s="4">
        <v>513340</v>
      </c>
      <c r="Y101" s="4"/>
      <c r="Z101" s="4">
        <f t="shared" si="2"/>
        <v>1079590</v>
      </c>
      <c r="AA101" s="4"/>
    </row>
    <row r="102" spans="1:27" ht="15" customHeight="1" x14ac:dyDescent="0.25">
      <c r="A102" s="3" t="s">
        <v>19</v>
      </c>
      <c r="B102" s="3" t="s">
        <v>124</v>
      </c>
      <c r="C102" s="7" t="str">
        <f>VLOOKUP(B102,'Sheet2 (2)'!$C$1:$D$349,2,FALSE)</f>
        <v>MMR005030</v>
      </c>
      <c r="D102" s="15">
        <v>42217</v>
      </c>
      <c r="E102" s="12">
        <f>VLOOKUP(C102,'Sheet2 (2)'!$I$3:$R$329,6,FALSE)</f>
        <v>22622</v>
      </c>
      <c r="F102" s="12">
        <f>VLOOKUP(C102,'Sheet2 (2)'!$I$3:$R$329,3,FALSE)</f>
        <v>114827</v>
      </c>
      <c r="G102" s="4">
        <v>1172</v>
      </c>
      <c r="H102" s="4">
        <v>6194</v>
      </c>
      <c r="I102" s="13">
        <f>H102/F102*100</f>
        <v>5.3942017121408723</v>
      </c>
      <c r="J102" s="4"/>
      <c r="K102" s="4">
        <v>385</v>
      </c>
      <c r="L102" s="7">
        <v>1</v>
      </c>
      <c r="M102" s="3">
        <v>1</v>
      </c>
      <c r="N102" s="3">
        <v>1</v>
      </c>
      <c r="O102" s="3">
        <v>566</v>
      </c>
      <c r="P102" s="3">
        <v>1076</v>
      </c>
      <c r="Q102" s="3">
        <v>3</v>
      </c>
      <c r="R102" s="3">
        <v>3</v>
      </c>
      <c r="S102" s="3">
        <v>1</v>
      </c>
      <c r="T102" s="3">
        <v>9323</v>
      </c>
      <c r="U102" s="4">
        <v>7170300</v>
      </c>
      <c r="V102" s="4"/>
      <c r="W102" s="4">
        <v>3600000</v>
      </c>
      <c r="X102" s="4"/>
      <c r="Y102" s="4"/>
      <c r="Z102" s="4">
        <f>SUM(U102:Y102)</f>
        <v>10770300</v>
      </c>
      <c r="AA102" s="3"/>
    </row>
    <row r="103" spans="1:27" ht="15" customHeight="1" x14ac:dyDescent="0.25">
      <c r="A103" s="3" t="s">
        <v>19</v>
      </c>
      <c r="B103" s="3" t="s">
        <v>120</v>
      </c>
      <c r="C103" s="7" t="str">
        <f>VLOOKUP(B103,'Sheet2 (2)'!$C$1:$D$349,2,FALSE)</f>
        <v>MMR005031</v>
      </c>
      <c r="D103" s="15">
        <v>42216</v>
      </c>
      <c r="E103" s="12">
        <f>VLOOKUP(C103,'Sheet2 (2)'!$I$3:$R$329,6,FALSE)</f>
        <v>10343</v>
      </c>
      <c r="F103" s="12">
        <f>VLOOKUP(C103,'Sheet2 (2)'!$I$3:$R$329,3,FALSE)</f>
        <v>51324</v>
      </c>
      <c r="G103" s="4">
        <v>198</v>
      </c>
      <c r="H103" s="4">
        <v>950</v>
      </c>
      <c r="I103" s="13">
        <f>H103/F103*100</f>
        <v>1.8509858935390848</v>
      </c>
      <c r="J103" s="4">
        <v>3</v>
      </c>
      <c r="K103" s="4">
        <v>2</v>
      </c>
      <c r="L103" s="7"/>
      <c r="M103" s="3"/>
      <c r="N103" s="3"/>
      <c r="O103" s="3">
        <v>34</v>
      </c>
      <c r="P103" s="3">
        <v>165</v>
      </c>
      <c r="Q103" s="3"/>
      <c r="R103" s="3"/>
      <c r="S103" s="3"/>
      <c r="T103" s="3">
        <v>34</v>
      </c>
      <c r="U103" s="4"/>
      <c r="V103" s="4"/>
      <c r="W103" s="4"/>
      <c r="X103" s="4"/>
      <c r="Y103" s="4"/>
      <c r="Z103" s="4">
        <f>SUM(U103:Y103)</f>
        <v>0</v>
      </c>
      <c r="AA103" s="3"/>
    </row>
    <row r="104" spans="1:27" x14ac:dyDescent="0.25">
      <c r="A104" s="3" t="s">
        <v>19</v>
      </c>
      <c r="B104" s="66" t="s">
        <v>499</v>
      </c>
      <c r="C104" s="7" t="str">
        <f>VLOOKUP(B104,'Sheet2 (2)'!$C$1:$D$349,2,FALSE)</f>
        <v>MMR005032</v>
      </c>
      <c r="D104" s="15">
        <v>42220</v>
      </c>
      <c r="E104" s="12">
        <f>VLOOKUP(C104,'Sheet2 (2)'!$I$3:$R$329,6,FALSE)</f>
        <v>20267</v>
      </c>
      <c r="F104" s="12">
        <f>VLOOKUP(C104,'Sheet2 (2)'!$I$3:$R$329,3,FALSE)</f>
        <v>112572</v>
      </c>
      <c r="G104" s="3"/>
      <c r="H104" s="3"/>
      <c r="I104" s="13"/>
      <c r="J104" s="3"/>
      <c r="K104" s="3">
        <v>8</v>
      </c>
      <c r="L104" s="7"/>
      <c r="M104" s="3"/>
      <c r="N104" s="3"/>
      <c r="O104" s="3"/>
      <c r="P104" s="3"/>
      <c r="Q104" s="3"/>
      <c r="R104" s="3"/>
      <c r="S104" s="3"/>
      <c r="T104" s="3"/>
      <c r="U104" s="3"/>
      <c r="V104" s="3"/>
      <c r="W104" s="3"/>
      <c r="X104" s="3"/>
      <c r="Y104" s="3"/>
      <c r="Z104" s="4"/>
      <c r="AA104" s="3"/>
    </row>
    <row r="105" spans="1:27" x14ac:dyDescent="0.25">
      <c r="A105" s="3" t="s">
        <v>19</v>
      </c>
      <c r="B105" s="3" t="s">
        <v>487</v>
      </c>
      <c r="C105" s="7" t="str">
        <f>VLOOKUP(B105,'Sheet2 (2)'!$C$1:$D$349,2,FALSE)</f>
        <v>MMR005034</v>
      </c>
      <c r="D105" s="15">
        <v>42220</v>
      </c>
      <c r="E105" s="12">
        <f>VLOOKUP(C105,'Sheet2 (2)'!$I$3:$R$329,6,FALSE)</f>
        <v>35956</v>
      </c>
      <c r="F105" s="12">
        <f>VLOOKUP(C105,'Sheet2 (2)'!$I$3:$R$329,3,FALSE)</f>
        <v>258810</v>
      </c>
      <c r="G105" s="3">
        <v>70</v>
      </c>
      <c r="H105" s="3">
        <v>350</v>
      </c>
      <c r="I105" s="13">
        <f>H105/F105*100</f>
        <v>0.1352343417951393</v>
      </c>
      <c r="J105" s="3"/>
      <c r="K105" s="3"/>
      <c r="L105" s="7"/>
      <c r="M105" s="3"/>
      <c r="N105" s="3"/>
      <c r="O105" s="3">
        <v>131</v>
      </c>
      <c r="P105" s="3">
        <v>70</v>
      </c>
      <c r="Q105" s="3">
        <v>19</v>
      </c>
      <c r="R105" s="3"/>
      <c r="S105" s="3"/>
      <c r="T105" s="3">
        <v>150</v>
      </c>
      <c r="U105" s="3"/>
      <c r="V105" s="3"/>
      <c r="W105" s="3"/>
      <c r="X105" s="3"/>
      <c r="Y105" s="3"/>
      <c r="Z105" s="4"/>
      <c r="AA105" s="3"/>
    </row>
    <row r="106" spans="1:27" x14ac:dyDescent="0.25">
      <c r="A106" s="3" t="s">
        <v>19</v>
      </c>
      <c r="B106" s="3" t="s">
        <v>503</v>
      </c>
      <c r="C106" s="7" t="str">
        <f>VLOOKUP(B106,'Sheet2 (2)'!$C$1:$D$349,2,FALSE)</f>
        <v>MMR005004</v>
      </c>
      <c r="D106" s="15"/>
      <c r="E106" s="12">
        <f>VLOOKUP(C106,'Sheet2 (2)'!$I$3:$R$329,6,FALSE)</f>
        <v>57406</v>
      </c>
      <c r="F106" s="12">
        <f>VLOOKUP(C106,'Sheet2 (2)'!$I$3:$R$329,3,FALSE)</f>
        <v>266537</v>
      </c>
      <c r="G106" s="3"/>
      <c r="H106" s="3"/>
      <c r="I106" s="13"/>
      <c r="J106" s="3"/>
      <c r="K106" s="3"/>
      <c r="L106" s="7"/>
      <c r="M106" s="3"/>
      <c r="N106" s="3"/>
      <c r="O106" s="3">
        <v>655</v>
      </c>
      <c r="P106" s="3"/>
      <c r="Q106" s="3"/>
      <c r="R106" s="3"/>
      <c r="S106" s="3"/>
      <c r="T106" s="3">
        <v>2152</v>
      </c>
      <c r="U106" s="3"/>
      <c r="V106" s="3"/>
      <c r="W106" s="3"/>
      <c r="X106" s="3"/>
      <c r="Y106" s="3"/>
      <c r="Z106" s="4"/>
      <c r="AA106" s="3"/>
    </row>
    <row r="107" spans="1:27" ht="15" customHeight="1" x14ac:dyDescent="0.25">
      <c r="A107" s="3" t="s">
        <v>19</v>
      </c>
      <c r="B107" s="3" t="s">
        <v>117</v>
      </c>
      <c r="C107" s="7" t="str">
        <f>VLOOKUP(B107,'Sheet2 (2)'!$C$1:$D$349,2,FALSE)</f>
        <v>MMR005006</v>
      </c>
      <c r="D107" s="15">
        <v>42204</v>
      </c>
      <c r="E107" s="12">
        <f>VLOOKUP(C107,'Sheet2 (2)'!$I$3:$R$329,6,FALSE)</f>
        <v>46722</v>
      </c>
      <c r="F107" s="12">
        <f>VLOOKUP(C107,'Sheet2 (2)'!$I$3:$R$329,3,FALSE)</f>
        <v>196143</v>
      </c>
      <c r="G107" s="4">
        <v>3133</v>
      </c>
      <c r="H107" s="4">
        <v>12902</v>
      </c>
      <c r="I107" s="13">
        <f>H107/F107*100</f>
        <v>6.5778539127065452</v>
      </c>
      <c r="J107" s="4"/>
      <c r="K107" s="4">
        <v>4</v>
      </c>
      <c r="L107" s="7"/>
      <c r="M107" s="3"/>
      <c r="N107" s="3">
        <v>1</v>
      </c>
      <c r="O107" s="3">
        <v>8410</v>
      </c>
      <c r="P107" s="3">
        <v>45</v>
      </c>
      <c r="Q107" s="3">
        <v>2</v>
      </c>
      <c r="R107" s="3"/>
      <c r="S107" s="3"/>
      <c r="T107" s="3">
        <v>13114</v>
      </c>
      <c r="U107" s="4"/>
      <c r="V107" s="4"/>
      <c r="W107" s="4"/>
      <c r="X107" s="4"/>
      <c r="Y107" s="4"/>
      <c r="Z107" s="4">
        <f>SUM(U107:Y107)</f>
        <v>0</v>
      </c>
      <c r="AA107" s="3"/>
    </row>
    <row r="108" spans="1:27" ht="15" customHeight="1" x14ac:dyDescent="0.25">
      <c r="A108" s="3" t="s">
        <v>19</v>
      </c>
      <c r="B108" s="3" t="s">
        <v>115</v>
      </c>
      <c r="C108" s="7" t="str">
        <f>VLOOKUP(B108,'Sheet2 (2)'!$C$1:$D$349,2,FALSE)</f>
        <v>MMR005005</v>
      </c>
      <c r="D108" s="15">
        <v>42204</v>
      </c>
      <c r="E108" s="12">
        <f>VLOOKUP(C108,'Sheet2 (2)'!$I$3:$R$329,6,FALSE)</f>
        <v>32758</v>
      </c>
      <c r="F108" s="12">
        <f>VLOOKUP(C108,'Sheet2 (2)'!$I$3:$R$329,3,FALSE)</f>
        <v>145924</v>
      </c>
      <c r="G108" s="4">
        <v>848</v>
      </c>
      <c r="H108" s="4">
        <v>4157</v>
      </c>
      <c r="I108" s="13">
        <f>H108/F108*100</f>
        <v>2.8487431813820892</v>
      </c>
      <c r="J108" s="4"/>
      <c r="K108" s="4">
        <v>8</v>
      </c>
      <c r="L108" s="7"/>
      <c r="M108" s="3"/>
      <c r="N108" s="3"/>
      <c r="O108" s="3">
        <v>14</v>
      </c>
      <c r="P108" s="3"/>
      <c r="Q108" s="3"/>
      <c r="R108" s="3"/>
      <c r="S108" s="3"/>
      <c r="T108" s="3">
        <v>1197</v>
      </c>
      <c r="U108" s="4"/>
      <c r="V108" s="4"/>
      <c r="W108" s="4"/>
      <c r="X108" s="4"/>
      <c r="Y108" s="4"/>
      <c r="Z108" s="4">
        <f>SUM(U108:Y108)</f>
        <v>0</v>
      </c>
      <c r="AA108" s="3"/>
    </row>
    <row r="109" spans="1:27" ht="15" customHeight="1" x14ac:dyDescent="0.25">
      <c r="A109" s="3" t="s">
        <v>19</v>
      </c>
      <c r="B109" s="3" t="s">
        <v>113</v>
      </c>
      <c r="C109" s="7" t="str">
        <f>VLOOKUP(B109,'Sheet2 (2)'!$C$1:$D$349,2,FALSE)</f>
        <v>MMR005009</v>
      </c>
      <c r="D109" s="15">
        <v>42204</v>
      </c>
      <c r="E109" s="12">
        <f>VLOOKUP(C109,'Sheet2 (2)'!$I$3:$R$329,6,FALSE)</f>
        <v>26406</v>
      </c>
      <c r="F109" s="12">
        <f>VLOOKUP(C109,'Sheet2 (2)'!$I$3:$R$329,3,FALSE)</f>
        <v>118056</v>
      </c>
      <c r="G109" s="4">
        <v>955</v>
      </c>
      <c r="H109" s="4">
        <v>4151</v>
      </c>
      <c r="I109" s="13">
        <f>H109/F109*100</f>
        <v>3.5161279392830522</v>
      </c>
      <c r="J109" s="4"/>
      <c r="K109" s="4">
        <v>32</v>
      </c>
      <c r="L109" s="7"/>
      <c r="M109" s="3"/>
      <c r="N109" s="3"/>
      <c r="O109" s="3">
        <v>1103</v>
      </c>
      <c r="P109" s="3"/>
      <c r="Q109" s="3"/>
      <c r="R109" s="3"/>
      <c r="S109" s="3"/>
      <c r="T109" s="3">
        <v>1987</v>
      </c>
      <c r="U109" s="4"/>
      <c r="V109" s="4"/>
      <c r="W109" s="4"/>
      <c r="X109" s="4">
        <v>162600</v>
      </c>
      <c r="Y109" s="4"/>
      <c r="Z109" s="4">
        <f>SUM(U109:Y109)</f>
        <v>162600</v>
      </c>
      <c r="AA109" s="3"/>
    </row>
    <row r="110" spans="1:27" x14ac:dyDescent="0.25">
      <c r="A110" s="3" t="s">
        <v>19</v>
      </c>
      <c r="B110" s="3" t="s">
        <v>505</v>
      </c>
      <c r="C110" s="7" t="str">
        <f>VLOOKUP(B110,'Sheet2 (2)'!$C$1:$D$349,2,FALSE)</f>
        <v>MMR005010</v>
      </c>
      <c r="D110" s="15">
        <v>42220</v>
      </c>
      <c r="E110" s="12">
        <f>VLOOKUP(C110,'Sheet2 (2)'!$I$3:$R$329,6,FALSE)</f>
        <v>30349</v>
      </c>
      <c r="F110" s="12">
        <f>VLOOKUP(C110,'Sheet2 (2)'!$I$3:$R$329,3,FALSE)</f>
        <v>140699</v>
      </c>
      <c r="G110" s="3">
        <v>314</v>
      </c>
      <c r="H110" s="3">
        <v>1484</v>
      </c>
      <c r="I110" s="13">
        <f>H110/F110*100</f>
        <v>1.0547338644908635</v>
      </c>
      <c r="J110" s="3"/>
      <c r="K110" s="3">
        <v>26</v>
      </c>
      <c r="L110" s="7"/>
      <c r="M110" s="3"/>
      <c r="N110" s="3">
        <v>1</v>
      </c>
      <c r="O110" s="3">
        <v>108</v>
      </c>
      <c r="P110" s="3"/>
      <c r="Q110" s="3"/>
      <c r="R110" s="3"/>
      <c r="S110" s="3"/>
      <c r="T110" s="3">
        <v>549</v>
      </c>
      <c r="U110" s="3"/>
      <c r="V110" s="3"/>
      <c r="W110" s="3"/>
      <c r="X110" s="3"/>
      <c r="Y110" s="3"/>
      <c r="Z110" s="4"/>
      <c r="AA110" s="3"/>
    </row>
    <row r="111" spans="1:27" x14ac:dyDescent="0.25">
      <c r="A111" s="3" t="s">
        <v>19</v>
      </c>
      <c r="B111" s="66" t="s">
        <v>507</v>
      </c>
      <c r="C111" s="7" t="str">
        <f>VLOOKUP(B111,'Sheet2 (2)'!$C$1:$D$349,2,FALSE)</f>
        <v>MMR005011</v>
      </c>
      <c r="D111" s="15">
        <v>42220</v>
      </c>
      <c r="E111" s="12">
        <f>VLOOKUP(C111,'Sheet2 (2)'!$I$3:$R$329,6,FALSE)</f>
        <v>35937</v>
      </c>
      <c r="F111" s="12">
        <f>VLOOKUP(C111,'Sheet2 (2)'!$I$3:$R$329,3,FALSE)</f>
        <v>164747</v>
      </c>
      <c r="G111" s="3"/>
      <c r="H111" s="3"/>
      <c r="I111" s="13"/>
      <c r="J111" s="3"/>
      <c r="K111" s="3">
        <v>4</v>
      </c>
      <c r="L111" s="7"/>
      <c r="M111" s="3"/>
      <c r="N111" s="3">
        <v>1</v>
      </c>
      <c r="O111" s="3">
        <v>1389</v>
      </c>
      <c r="P111" s="3"/>
      <c r="Q111" s="3"/>
      <c r="R111" s="3"/>
      <c r="S111" s="3"/>
      <c r="T111" s="3"/>
      <c r="U111" s="3"/>
      <c r="V111" s="3"/>
      <c r="W111" s="3"/>
      <c r="X111" s="3"/>
      <c r="Y111" s="3"/>
      <c r="Z111" s="4"/>
      <c r="AA111" s="3"/>
    </row>
    <row r="112" spans="1:27" ht="15" customHeight="1" x14ac:dyDescent="0.25">
      <c r="A112" s="3" t="s">
        <v>19</v>
      </c>
      <c r="B112" s="3" t="s">
        <v>107</v>
      </c>
      <c r="C112" s="7" t="str">
        <f>VLOOKUP(B112,'Sheet2 (2)'!$C$1:$D$349,2,FALSE)</f>
        <v>MMR005007</v>
      </c>
      <c r="D112" s="15">
        <v>42201</v>
      </c>
      <c r="E112" s="12">
        <f>VLOOKUP(C112,'Sheet2 (2)'!$I$3:$R$329,6,FALSE)</f>
        <v>61252</v>
      </c>
      <c r="F112" s="12">
        <f>VLOOKUP(C112,'Sheet2 (2)'!$I$3:$R$329,3,FALSE)</f>
        <v>295497</v>
      </c>
      <c r="G112" s="4">
        <v>1991</v>
      </c>
      <c r="H112" s="4">
        <v>10575</v>
      </c>
      <c r="I112" s="13">
        <f t="shared" si="6"/>
        <v>3.5787165351932506</v>
      </c>
      <c r="J112" s="4">
        <v>1</v>
      </c>
      <c r="K112" s="4">
        <v>14</v>
      </c>
      <c r="L112" s="7">
        <v>1</v>
      </c>
      <c r="M112" s="3"/>
      <c r="N112" s="3"/>
      <c r="O112" s="3">
        <v>10823</v>
      </c>
      <c r="P112" s="3"/>
      <c r="Q112" s="3">
        <v>2</v>
      </c>
      <c r="R112" s="3"/>
      <c r="S112" s="3"/>
      <c r="T112" s="3">
        <v>14559</v>
      </c>
      <c r="U112" s="4">
        <v>3595050</v>
      </c>
      <c r="V112" s="4"/>
      <c r="W112" s="4"/>
      <c r="X112" s="4">
        <v>2439000</v>
      </c>
      <c r="Y112" s="4">
        <v>100000</v>
      </c>
      <c r="Z112" s="4">
        <f t="shared" si="2"/>
        <v>6134050</v>
      </c>
      <c r="AA112" s="4"/>
    </row>
    <row r="113" spans="1:27" ht="15" customHeight="1" x14ac:dyDescent="0.25">
      <c r="A113" s="3" t="s">
        <v>19</v>
      </c>
      <c r="B113" s="3" t="s">
        <v>108</v>
      </c>
      <c r="C113" s="7" t="str">
        <f>VLOOKUP(B113,'Sheet2 (2)'!$C$1:$D$349,2,FALSE)</f>
        <v>MMR005008</v>
      </c>
      <c r="D113" s="15">
        <v>42201</v>
      </c>
      <c r="E113" s="12">
        <f>VLOOKUP(C113,'Sheet2 (2)'!$I$3:$R$329,6,FALSE)</f>
        <v>20944</v>
      </c>
      <c r="F113" s="12">
        <f>VLOOKUP(C113,'Sheet2 (2)'!$I$3:$R$329,3,FALSE)</f>
        <v>103847</v>
      </c>
      <c r="G113" s="4">
        <v>650</v>
      </c>
      <c r="H113" s="4">
        <v>2525</v>
      </c>
      <c r="I113" s="13">
        <f t="shared" si="6"/>
        <v>2.4314616695715814</v>
      </c>
      <c r="J113" s="4">
        <v>1</v>
      </c>
      <c r="K113" s="4">
        <v>3</v>
      </c>
      <c r="L113" s="3"/>
      <c r="M113" s="3"/>
      <c r="N113" s="3"/>
      <c r="O113" s="3">
        <v>1612</v>
      </c>
      <c r="P113" s="3"/>
      <c r="Q113" s="3"/>
      <c r="R113" s="3"/>
      <c r="S113" s="3"/>
      <c r="T113" s="3">
        <v>5425</v>
      </c>
      <c r="U113" s="4">
        <v>1278450</v>
      </c>
      <c r="V113" s="4"/>
      <c r="W113" s="4"/>
      <c r="X113" s="4">
        <v>2032500</v>
      </c>
      <c r="Y113" s="4">
        <v>100000</v>
      </c>
      <c r="Z113" s="4">
        <f t="shared" si="2"/>
        <v>3410950</v>
      </c>
      <c r="AA113" s="3"/>
    </row>
    <row r="114" spans="1:27" ht="15" customHeight="1" x14ac:dyDescent="0.25">
      <c r="A114" s="111" t="s">
        <v>987</v>
      </c>
      <c r="B114" s="112"/>
      <c r="C114" s="113"/>
      <c r="D114" s="58"/>
      <c r="E114" s="59">
        <f>SUM(E82:E113)</f>
        <v>1039587</v>
      </c>
      <c r="F114" s="59">
        <f t="shared" ref="F114:Z114" si="13">SUM(F82:F113)</f>
        <v>5012011</v>
      </c>
      <c r="G114" s="59">
        <f t="shared" si="13"/>
        <v>81322</v>
      </c>
      <c r="H114" s="59">
        <f t="shared" si="13"/>
        <v>399526</v>
      </c>
      <c r="I114" s="60">
        <f>H114/F114*100</f>
        <v>7.9713711721702118</v>
      </c>
      <c r="J114" s="59">
        <f t="shared" si="13"/>
        <v>23</v>
      </c>
      <c r="K114" s="59">
        <f t="shared" si="13"/>
        <v>2106</v>
      </c>
      <c r="L114" s="59">
        <f t="shared" si="13"/>
        <v>14</v>
      </c>
      <c r="M114" s="59">
        <f t="shared" si="13"/>
        <v>11</v>
      </c>
      <c r="N114" s="59">
        <f t="shared" si="13"/>
        <v>16</v>
      </c>
      <c r="O114" s="59">
        <f t="shared" si="13"/>
        <v>87703.709999999992</v>
      </c>
      <c r="P114" s="59">
        <f t="shared" si="13"/>
        <v>65801</v>
      </c>
      <c r="Q114" s="59">
        <f t="shared" si="13"/>
        <v>242</v>
      </c>
      <c r="R114" s="59">
        <f t="shared" si="13"/>
        <v>193</v>
      </c>
      <c r="S114" s="59">
        <f t="shared" si="13"/>
        <v>20</v>
      </c>
      <c r="T114" s="59">
        <f t="shared" si="13"/>
        <v>158494.63</v>
      </c>
      <c r="U114" s="59">
        <f t="shared" si="13"/>
        <v>51698650</v>
      </c>
      <c r="V114" s="59">
        <f t="shared" si="13"/>
        <v>0</v>
      </c>
      <c r="W114" s="59">
        <f t="shared" si="13"/>
        <v>19750000</v>
      </c>
      <c r="X114" s="59">
        <f t="shared" si="13"/>
        <v>55274060</v>
      </c>
      <c r="Y114" s="59">
        <f t="shared" si="13"/>
        <v>1600000</v>
      </c>
      <c r="Z114" s="59">
        <f t="shared" si="13"/>
        <v>128322710</v>
      </c>
      <c r="AA114" s="3"/>
    </row>
    <row r="115" spans="1:27" ht="15" customHeight="1" x14ac:dyDescent="0.25">
      <c r="A115" s="3" t="s">
        <v>33</v>
      </c>
      <c r="B115" s="3" t="s">
        <v>126</v>
      </c>
      <c r="C115" s="7" t="str">
        <f>VLOOKUP(B115,'Sheet2 (2)'!$C$1:$D$349,2,FALSE)</f>
        <v>MMR001008</v>
      </c>
      <c r="D115" s="15">
        <v>42203</v>
      </c>
      <c r="E115" s="12">
        <f>VLOOKUP(C115,'Sheet2 (2)'!$I$3:$R$329,6,FALSE)</f>
        <v>24895</v>
      </c>
      <c r="F115" s="12">
        <f>VLOOKUP(C115,'Sheet2 (2)'!$I$3:$R$329,3,FALSE)</f>
        <v>132264</v>
      </c>
      <c r="G115" s="4">
        <v>914</v>
      </c>
      <c r="H115" s="4">
        <v>4885</v>
      </c>
      <c r="I115" s="13">
        <f t="shared" ref="I115:I123" si="14">H115/F115*100</f>
        <v>3.6933708340893969</v>
      </c>
      <c r="J115" s="4">
        <v>1</v>
      </c>
      <c r="K115" s="4">
        <v>3</v>
      </c>
      <c r="L115" s="3"/>
      <c r="M115" s="3">
        <v>1</v>
      </c>
      <c r="N115" s="3">
        <v>1</v>
      </c>
      <c r="O115" s="3">
        <v>8289.14</v>
      </c>
      <c r="P115" s="3">
        <v>4657</v>
      </c>
      <c r="Q115" s="3">
        <v>51</v>
      </c>
      <c r="R115" s="3">
        <v>5</v>
      </c>
      <c r="S115" s="3">
        <v>20</v>
      </c>
      <c r="T115" s="3">
        <v>12042</v>
      </c>
      <c r="U115" s="4">
        <v>12703250</v>
      </c>
      <c r="V115" s="4"/>
      <c r="W115" s="4"/>
      <c r="X115" s="4">
        <v>2910540</v>
      </c>
      <c r="Y115" s="4">
        <v>100000</v>
      </c>
      <c r="Z115" s="4">
        <f t="shared" ref="Z115:Z199" si="15">SUM(U115:Y115)</f>
        <v>15713790</v>
      </c>
      <c r="AA115" s="3"/>
    </row>
    <row r="116" spans="1:27" ht="15" customHeight="1" x14ac:dyDescent="0.25">
      <c r="A116" s="3" t="s">
        <v>33</v>
      </c>
      <c r="B116" s="3" t="s">
        <v>127</v>
      </c>
      <c r="C116" s="7" t="str">
        <f>VLOOKUP(B116,'Sheet2 (2)'!$C$1:$D$349,2,FALSE)</f>
        <v>MMR001009</v>
      </c>
      <c r="D116" s="15">
        <v>42208</v>
      </c>
      <c r="E116" s="12">
        <f>VLOOKUP(C116,'Sheet2 (2)'!$I$3:$R$329,6,FALSE)</f>
        <v>36665</v>
      </c>
      <c r="F116" s="12">
        <f>VLOOKUP(C116,'Sheet2 (2)'!$I$3:$R$329,3,FALSE)</f>
        <v>331964</v>
      </c>
      <c r="G116" s="4">
        <v>318</v>
      </c>
      <c r="H116" s="4">
        <v>1281</v>
      </c>
      <c r="I116" s="13">
        <f t="shared" si="14"/>
        <v>0.38588521646925572</v>
      </c>
      <c r="J116" s="4"/>
      <c r="K116" s="4">
        <v>51</v>
      </c>
      <c r="L116" s="3"/>
      <c r="M116" s="3"/>
      <c r="N116" s="3"/>
      <c r="O116" s="3">
        <v>793</v>
      </c>
      <c r="P116" s="3">
        <v>265</v>
      </c>
      <c r="Q116" s="3"/>
      <c r="R116" s="3"/>
      <c r="S116" s="3"/>
      <c r="T116" s="3">
        <v>793</v>
      </c>
      <c r="U116" s="4">
        <v>247050</v>
      </c>
      <c r="V116" s="4"/>
      <c r="W116" s="4">
        <v>2500000</v>
      </c>
      <c r="X116" s="4"/>
      <c r="Y116" s="4"/>
      <c r="Z116" s="4">
        <f t="shared" si="15"/>
        <v>2747050</v>
      </c>
      <c r="AA116" s="3"/>
    </row>
    <row r="117" spans="1:27" ht="15" customHeight="1" x14ac:dyDescent="0.25">
      <c r="A117" s="3" t="s">
        <v>33</v>
      </c>
      <c r="B117" s="3" t="s">
        <v>128</v>
      </c>
      <c r="C117" s="7" t="str">
        <f>VLOOKUP(B117,'Sheet2 (2)'!$C$1:$D$349,2,FALSE)</f>
        <v>MMR001007</v>
      </c>
      <c r="D117" s="15">
        <v>42209</v>
      </c>
      <c r="E117" s="12">
        <f>VLOOKUP(C117,'Sheet2 (2)'!$I$3:$R$329,6,FALSE)</f>
        <v>39637</v>
      </c>
      <c r="F117" s="12">
        <f>VLOOKUP(C117,'Sheet2 (2)'!$I$3:$R$329,3,FALSE)</f>
        <v>209073</v>
      </c>
      <c r="G117" s="4">
        <v>239</v>
      </c>
      <c r="H117" s="4">
        <v>1166</v>
      </c>
      <c r="I117" s="13">
        <f t="shared" si="14"/>
        <v>0.55769994212547769</v>
      </c>
      <c r="J117" s="4"/>
      <c r="K117" s="4"/>
      <c r="L117" s="3"/>
      <c r="M117" s="3"/>
      <c r="N117" s="3"/>
      <c r="O117" s="3">
        <v>3677</v>
      </c>
      <c r="P117" s="3">
        <v>238</v>
      </c>
      <c r="Q117" s="3">
        <v>10</v>
      </c>
      <c r="R117" s="3"/>
      <c r="S117" s="3"/>
      <c r="T117" s="3">
        <v>3677</v>
      </c>
      <c r="U117" s="4"/>
      <c r="V117" s="4"/>
      <c r="W117" s="4"/>
      <c r="X117" s="4"/>
      <c r="Y117" s="4"/>
      <c r="Z117" s="4">
        <f t="shared" si="15"/>
        <v>0</v>
      </c>
      <c r="AA117" s="3"/>
    </row>
    <row r="118" spans="1:27" ht="15" customHeight="1" x14ac:dyDescent="0.25">
      <c r="A118" s="3" t="s">
        <v>33</v>
      </c>
      <c r="B118" s="66" t="s">
        <v>357</v>
      </c>
      <c r="C118" s="7" t="str">
        <f>VLOOKUP(B118,'Sheet2 (2)'!$C$1:$D$349,2,FALSE)</f>
        <v>MMR001010</v>
      </c>
      <c r="D118" s="15">
        <v>42209</v>
      </c>
      <c r="E118" s="12">
        <f>VLOOKUP(C118,'Sheet2 (2)'!$I$3:$R$329,6,FALSE)</f>
        <v>24267</v>
      </c>
      <c r="F118" s="12">
        <f>VLOOKUP(C118,'Sheet2 (2)'!$I$3:$R$329,3,FALSE)</f>
        <v>136229</v>
      </c>
      <c r="G118" s="4">
        <v>14</v>
      </c>
      <c r="H118" s="4">
        <v>122</v>
      </c>
      <c r="I118" s="13"/>
      <c r="J118" s="4"/>
      <c r="K118" s="4">
        <v>14</v>
      </c>
      <c r="L118" s="3"/>
      <c r="M118" s="3"/>
      <c r="N118" s="3"/>
      <c r="O118" s="3">
        <v>25</v>
      </c>
      <c r="P118" s="3"/>
      <c r="Q118" s="3"/>
      <c r="R118" s="3"/>
      <c r="S118" s="3"/>
      <c r="T118" s="3">
        <v>4141</v>
      </c>
      <c r="U118" s="4"/>
      <c r="V118" s="4"/>
      <c r="W118" s="4"/>
      <c r="X118" s="4"/>
      <c r="Y118" s="4"/>
      <c r="Z118" s="4"/>
      <c r="AA118" s="3"/>
    </row>
    <row r="119" spans="1:27" ht="15" customHeight="1" x14ac:dyDescent="0.25">
      <c r="A119" s="3" t="s">
        <v>33</v>
      </c>
      <c r="B119" s="66" t="s">
        <v>369</v>
      </c>
      <c r="C119" s="7" t="str">
        <f>VLOOKUP(B119,'Sheet2 (2)'!$C$1:$D$349,2,FALSE)</f>
        <v>MMR001012</v>
      </c>
      <c r="D119" s="15"/>
      <c r="E119" s="12">
        <f>VLOOKUP(C119,'Sheet2 (2)'!$I$3:$R$329,6,FALSE)</f>
        <v>12373</v>
      </c>
      <c r="F119" s="12">
        <f>VLOOKUP(C119,'Sheet2 (2)'!$I$3:$R$329,3,FALSE)</f>
        <v>62920</v>
      </c>
      <c r="G119" s="4"/>
      <c r="H119" s="4"/>
      <c r="I119" s="13"/>
      <c r="J119" s="4"/>
      <c r="K119" s="4"/>
      <c r="L119" s="3"/>
      <c r="M119" s="3"/>
      <c r="N119" s="3"/>
      <c r="O119" s="3"/>
      <c r="P119" s="3"/>
      <c r="Q119" s="3"/>
      <c r="R119" s="3"/>
      <c r="S119" s="3"/>
      <c r="T119" s="3">
        <v>1520</v>
      </c>
      <c r="U119" s="4"/>
      <c r="V119" s="4"/>
      <c r="W119" s="4"/>
      <c r="X119" s="4"/>
      <c r="Y119" s="4"/>
      <c r="Z119" s="4"/>
      <c r="AA119" s="3"/>
    </row>
    <row r="120" spans="1:27" ht="15" customHeight="1" x14ac:dyDescent="0.25">
      <c r="A120" s="3" t="s">
        <v>33</v>
      </c>
      <c r="B120" s="66" t="s">
        <v>367</v>
      </c>
      <c r="C120" s="7" t="str">
        <f>VLOOKUP(B120,'Sheet2 (2)'!$C$1:$D$349,2,FALSE)</f>
        <v>MMR001013</v>
      </c>
      <c r="D120" s="15"/>
      <c r="E120" s="12">
        <f>VLOOKUP(C120,'Sheet2 (2)'!$I$3:$R$329,6,FALSE)</f>
        <v>10569</v>
      </c>
      <c r="F120" s="12">
        <f>VLOOKUP(C120,'Sheet2 (2)'!$I$3:$R$329,3,FALSE)</f>
        <v>52946</v>
      </c>
      <c r="G120" s="4"/>
      <c r="H120" s="4"/>
      <c r="I120" s="13"/>
      <c r="J120" s="4"/>
      <c r="K120" s="4"/>
      <c r="L120" s="3"/>
      <c r="M120" s="3"/>
      <c r="N120" s="3">
        <v>1</v>
      </c>
      <c r="O120" s="3"/>
      <c r="P120" s="3"/>
      <c r="Q120" s="3"/>
      <c r="R120" s="3"/>
      <c r="S120" s="3"/>
      <c r="T120" s="3">
        <v>5526</v>
      </c>
      <c r="U120" s="4"/>
      <c r="V120" s="4"/>
      <c r="W120" s="4"/>
      <c r="X120" s="4"/>
      <c r="Y120" s="4"/>
      <c r="Z120" s="4"/>
      <c r="AA120" s="3"/>
    </row>
    <row r="121" spans="1:27" ht="15" customHeight="1" x14ac:dyDescent="0.25">
      <c r="A121" s="3" t="s">
        <v>33</v>
      </c>
      <c r="B121" s="66" t="s">
        <v>377</v>
      </c>
      <c r="C121" s="7" t="str">
        <f>VLOOKUP(B121,'Sheet2 (2)'!$C$1:$D$349,2,FALSE)</f>
        <v>MMR001011</v>
      </c>
      <c r="D121" s="15"/>
      <c r="E121" s="12">
        <f>VLOOKUP(C121,'Sheet2 (2)'!$I$3:$R$329,6,FALSE)</f>
        <v>16614</v>
      </c>
      <c r="F121" s="12">
        <f>VLOOKUP(C121,'Sheet2 (2)'!$I$3:$R$329,3,FALSE)</f>
        <v>94408</v>
      </c>
      <c r="G121" s="4"/>
      <c r="H121" s="4"/>
      <c r="I121" s="13"/>
      <c r="J121" s="4"/>
      <c r="K121" s="4"/>
      <c r="L121" s="3"/>
      <c r="M121" s="3"/>
      <c r="N121" s="3"/>
      <c r="O121" s="3">
        <v>17</v>
      </c>
      <c r="P121" s="3"/>
      <c r="Q121" s="3"/>
      <c r="R121" s="3"/>
      <c r="S121" s="3"/>
      <c r="T121" s="3">
        <v>380.5</v>
      </c>
      <c r="U121" s="4"/>
      <c r="V121" s="4"/>
      <c r="W121" s="4"/>
      <c r="X121" s="4"/>
      <c r="Y121" s="4"/>
      <c r="Z121" s="4"/>
      <c r="AA121" s="3"/>
    </row>
    <row r="122" spans="1:27" ht="15" customHeight="1" x14ac:dyDescent="0.25">
      <c r="A122" s="111" t="s">
        <v>988</v>
      </c>
      <c r="B122" s="112"/>
      <c r="C122" s="113"/>
      <c r="D122" s="58"/>
      <c r="E122" s="59">
        <f>SUM(E115:E121)</f>
        <v>165020</v>
      </c>
      <c r="F122" s="59">
        <f t="shared" ref="F122:Z122" si="16">SUM(F115:F121)</f>
        <v>1019804</v>
      </c>
      <c r="G122" s="59">
        <f t="shared" si="16"/>
        <v>1485</v>
      </c>
      <c r="H122" s="59">
        <f t="shared" si="16"/>
        <v>7454</v>
      </c>
      <c r="I122" s="60">
        <f>H122/F122*100</f>
        <v>0.73092476593541511</v>
      </c>
      <c r="J122" s="59">
        <f t="shared" si="16"/>
        <v>1</v>
      </c>
      <c r="K122" s="59">
        <f t="shared" si="16"/>
        <v>68</v>
      </c>
      <c r="L122" s="59">
        <f t="shared" si="16"/>
        <v>0</v>
      </c>
      <c r="M122" s="59">
        <f t="shared" si="16"/>
        <v>1</v>
      </c>
      <c r="N122" s="59">
        <f t="shared" si="16"/>
        <v>2</v>
      </c>
      <c r="O122" s="60">
        <f t="shared" si="16"/>
        <v>12801.14</v>
      </c>
      <c r="P122" s="59">
        <f t="shared" si="16"/>
        <v>5160</v>
      </c>
      <c r="Q122" s="59">
        <f t="shared" si="16"/>
        <v>61</v>
      </c>
      <c r="R122" s="59">
        <f t="shared" si="16"/>
        <v>5</v>
      </c>
      <c r="S122" s="59">
        <f t="shared" si="16"/>
        <v>20</v>
      </c>
      <c r="T122" s="60">
        <f t="shared" si="16"/>
        <v>28079.5</v>
      </c>
      <c r="U122" s="59">
        <f t="shared" si="16"/>
        <v>12950300</v>
      </c>
      <c r="V122" s="59">
        <f t="shared" si="16"/>
        <v>0</v>
      </c>
      <c r="W122" s="59">
        <f t="shared" si="16"/>
        <v>2500000</v>
      </c>
      <c r="X122" s="59">
        <f t="shared" si="16"/>
        <v>2910540</v>
      </c>
      <c r="Y122" s="59">
        <f t="shared" si="16"/>
        <v>100000</v>
      </c>
      <c r="Z122" s="59">
        <f t="shared" si="16"/>
        <v>18460840</v>
      </c>
      <c r="AA122" s="3"/>
    </row>
    <row r="123" spans="1:27" ht="15" customHeight="1" x14ac:dyDescent="0.25">
      <c r="A123" s="3" t="s">
        <v>35</v>
      </c>
      <c r="B123" s="3" t="s">
        <v>131</v>
      </c>
      <c r="C123" s="7" t="str">
        <f>VLOOKUP(B123,'Sheet2 (2)'!$C$1:$D$349,2,FALSE)</f>
        <v>MMR014005</v>
      </c>
      <c r="D123" s="15">
        <v>42211</v>
      </c>
      <c r="E123" s="12">
        <f>VLOOKUP(C123,'Sheet2 (2)'!$I$3:$R$329,6,FALSE)</f>
        <v>41362</v>
      </c>
      <c r="F123" s="12">
        <f>VLOOKUP(C123,'Sheet2 (2)'!$I$3:$R$329,3,FALSE)</f>
        <v>186019</v>
      </c>
      <c r="G123" s="4">
        <v>476</v>
      </c>
      <c r="H123" s="12">
        <v>2140</v>
      </c>
      <c r="I123" s="13">
        <f t="shared" si="14"/>
        <v>1.1504201183750047</v>
      </c>
      <c r="J123" s="4"/>
      <c r="K123" s="4"/>
      <c r="L123" s="3"/>
      <c r="M123" s="3"/>
      <c r="N123" s="3"/>
      <c r="O123" s="3"/>
      <c r="P123" s="3"/>
      <c r="Q123" s="3"/>
      <c r="R123" s="3"/>
      <c r="S123" s="3"/>
      <c r="T123" s="3"/>
      <c r="U123" s="4"/>
      <c r="V123" s="4"/>
      <c r="W123" s="4"/>
      <c r="X123" s="4"/>
      <c r="Y123" s="4"/>
      <c r="Z123" s="4">
        <f>SUM(U123:Y123)</f>
        <v>0</v>
      </c>
      <c r="AA123" s="3"/>
    </row>
    <row r="124" spans="1:27" ht="15" customHeight="1" x14ac:dyDescent="0.25">
      <c r="A124" s="3" t="s">
        <v>35</v>
      </c>
      <c r="B124" s="3" t="s">
        <v>645</v>
      </c>
      <c r="C124" s="7" t="str">
        <f>VLOOKUP(B124,'Sheet2 (2)'!$C$1:$D$349,2,FALSE)</f>
        <v>MMR014010</v>
      </c>
      <c r="D124" s="15"/>
      <c r="E124" s="12">
        <f>VLOOKUP(C124,'Sheet2 (2)'!$I$3:$R$329,6,FALSE)</f>
        <v>20161</v>
      </c>
      <c r="F124" s="12">
        <f>VLOOKUP(C124,'Sheet2 (2)'!$I$3:$R$329,3,FALSE)</f>
        <v>103665</v>
      </c>
      <c r="G124" s="4"/>
      <c r="H124" s="12"/>
      <c r="I124" s="13"/>
      <c r="J124" s="4"/>
      <c r="K124" s="4"/>
      <c r="L124" s="3"/>
      <c r="M124" s="3"/>
      <c r="N124" s="3"/>
      <c r="O124" s="3">
        <v>2</v>
      </c>
      <c r="P124" s="3"/>
      <c r="Q124" s="3"/>
      <c r="R124" s="3"/>
      <c r="S124" s="3"/>
      <c r="T124" s="3">
        <v>24</v>
      </c>
      <c r="U124" s="4"/>
      <c r="V124" s="4"/>
      <c r="W124" s="4"/>
      <c r="X124" s="4"/>
      <c r="Y124" s="4"/>
      <c r="Z124" s="4"/>
      <c r="AA124" s="3"/>
    </row>
    <row r="125" spans="1:27" ht="15" customHeight="1" x14ac:dyDescent="0.25">
      <c r="A125" s="3" t="s">
        <v>35</v>
      </c>
      <c r="B125" s="3" t="s">
        <v>559</v>
      </c>
      <c r="C125" s="7" t="str">
        <f>VLOOKUP(B125,'Sheet2 (2)'!$C$1:$D$349,2,FALSE)</f>
        <v>MMR014008</v>
      </c>
      <c r="D125" s="15"/>
      <c r="E125" s="12">
        <f>VLOOKUP(C125,'Sheet2 (2)'!$I$3:$R$329,6,FALSE)</f>
        <v>34067</v>
      </c>
      <c r="F125" s="12">
        <f>VLOOKUP(C125,'Sheet2 (2)'!$I$3:$R$329,3,FALSE)</f>
        <v>164542</v>
      </c>
      <c r="G125" s="4"/>
      <c r="H125" s="12"/>
      <c r="I125" s="13"/>
      <c r="J125" s="4"/>
      <c r="K125" s="4"/>
      <c r="L125" s="3">
        <v>1</v>
      </c>
      <c r="M125" s="3"/>
      <c r="N125" s="3"/>
      <c r="O125" s="3"/>
      <c r="P125" s="3"/>
      <c r="Q125" s="3"/>
      <c r="R125" s="3"/>
      <c r="S125" s="3"/>
      <c r="T125" s="3"/>
      <c r="U125" s="4"/>
      <c r="V125" s="4"/>
      <c r="W125" s="4"/>
      <c r="X125" s="4"/>
      <c r="Y125" s="4"/>
      <c r="Z125" s="4"/>
      <c r="AA125" s="3"/>
    </row>
    <row r="126" spans="1:27" ht="15" customHeight="1" x14ac:dyDescent="0.25">
      <c r="A126" s="3" t="s">
        <v>35</v>
      </c>
      <c r="B126" s="3" t="s">
        <v>527</v>
      </c>
      <c r="C126" s="7" t="str">
        <f>VLOOKUP(B126,'Sheet2 (2)'!$C$1:$D$349,2,FALSE)</f>
        <v>MMR014004</v>
      </c>
      <c r="D126" s="15"/>
      <c r="E126" s="12">
        <f>VLOOKUP(C126,'Sheet2 (2)'!$I$3:$R$329,6,FALSE)</f>
        <v>32757</v>
      </c>
      <c r="F126" s="12">
        <f>VLOOKUP(C126,'Sheet2 (2)'!$I$3:$R$329,3,FALSE)</f>
        <v>152755</v>
      </c>
      <c r="G126" s="4"/>
      <c r="H126" s="12"/>
      <c r="I126" s="13"/>
      <c r="J126" s="4"/>
      <c r="K126" s="4"/>
      <c r="L126" s="3"/>
      <c r="M126" s="3"/>
      <c r="N126" s="3">
        <v>1</v>
      </c>
      <c r="O126" s="3"/>
      <c r="P126" s="3"/>
      <c r="Q126" s="3"/>
      <c r="R126" s="3"/>
      <c r="S126" s="3"/>
      <c r="T126" s="3"/>
      <c r="U126" s="4"/>
      <c r="V126" s="4"/>
      <c r="W126" s="4"/>
      <c r="X126" s="4"/>
      <c r="Y126" s="4"/>
      <c r="Z126" s="4"/>
      <c r="AA126" s="3"/>
    </row>
    <row r="127" spans="1:27" ht="15" customHeight="1" x14ac:dyDescent="0.25">
      <c r="A127" s="3" t="s">
        <v>35</v>
      </c>
      <c r="B127" s="3" t="s">
        <v>132</v>
      </c>
      <c r="C127" s="7" t="str">
        <f>VLOOKUP(B127,'Sheet2 (2)'!$C$1:$D$349,2,FALSE)</f>
        <v>MMR015004</v>
      </c>
      <c r="D127" s="15">
        <v>42215</v>
      </c>
      <c r="E127" s="12">
        <f>VLOOKUP(C127,'Sheet2 (2)'!$I$3:$R$329,6,FALSE)</f>
        <v>35201</v>
      </c>
      <c r="F127" s="12">
        <f>VLOOKUP(C127,'Sheet2 (2)'!$I$3:$R$329,3,FALSE)</f>
        <v>172042</v>
      </c>
      <c r="G127" s="4">
        <v>6</v>
      </c>
      <c r="H127" s="12">
        <v>42</v>
      </c>
      <c r="I127" s="13">
        <f>H127/F127*100</f>
        <v>2.4412643424280116E-2</v>
      </c>
      <c r="J127" s="4"/>
      <c r="K127" s="4">
        <v>2</v>
      </c>
      <c r="L127" s="3"/>
      <c r="M127" s="3"/>
      <c r="N127" s="3"/>
      <c r="O127" s="3"/>
      <c r="P127" s="3"/>
      <c r="Q127" s="3"/>
      <c r="R127" s="3"/>
      <c r="S127" s="3"/>
      <c r="T127" s="3"/>
      <c r="U127" s="4"/>
      <c r="V127" s="4"/>
      <c r="W127" s="4"/>
      <c r="X127" s="4">
        <v>40650</v>
      </c>
      <c r="Y127" s="4"/>
      <c r="Z127" s="4">
        <f>SUM(U127:Y127)</f>
        <v>40650</v>
      </c>
      <c r="AA127" s="3" t="s">
        <v>134</v>
      </c>
    </row>
    <row r="128" spans="1:27" ht="15" customHeight="1" x14ac:dyDescent="0.25">
      <c r="A128" s="3" t="s">
        <v>35</v>
      </c>
      <c r="B128" s="3" t="s">
        <v>553</v>
      </c>
      <c r="C128" s="7" t="str">
        <f>VLOOKUP(B128,'Sheet2 (2)'!$C$1:$D$349,2,FALSE)</f>
        <v>MMR015001</v>
      </c>
      <c r="D128" s="15"/>
      <c r="E128" s="12">
        <f>VLOOKUP(C128,'Sheet2 (2)'!$I$3:$R$329,6,FALSE)</f>
        <v>65395</v>
      </c>
      <c r="F128" s="12">
        <f>VLOOKUP(C128,'Sheet2 (2)'!$I$3:$R$329,3,FALSE)</f>
        <v>321861</v>
      </c>
      <c r="G128" s="4"/>
      <c r="H128" s="12"/>
      <c r="I128" s="13"/>
      <c r="J128" s="4"/>
      <c r="K128" s="4"/>
      <c r="L128" s="3"/>
      <c r="M128" s="3"/>
      <c r="N128" s="3"/>
      <c r="O128" s="3"/>
      <c r="P128" s="3"/>
      <c r="Q128" s="3"/>
      <c r="R128" s="3"/>
      <c r="S128" s="3"/>
      <c r="T128" s="3">
        <v>401.93</v>
      </c>
      <c r="U128" s="4"/>
      <c r="V128" s="4"/>
      <c r="W128" s="4"/>
      <c r="X128" s="4"/>
      <c r="Y128" s="4"/>
      <c r="Z128" s="4"/>
      <c r="AA128" s="3"/>
    </row>
    <row r="129" spans="1:27" ht="15" customHeight="1" x14ac:dyDescent="0.25">
      <c r="A129" s="3" t="s">
        <v>35</v>
      </c>
      <c r="B129" s="3" t="s">
        <v>609</v>
      </c>
      <c r="C129" s="7" t="str">
        <f>VLOOKUP(B129,'Sheet2 (2)'!$C$1:$D$349,2,FALSE)</f>
        <v>MMR015009</v>
      </c>
      <c r="D129" s="15"/>
      <c r="E129" s="12">
        <f>VLOOKUP(C129,'Sheet2 (2)'!$I$3:$R$329,6,FALSE)</f>
        <v>32778</v>
      </c>
      <c r="F129" s="12">
        <f>VLOOKUP(C129,'Sheet2 (2)'!$I$3:$R$329,3,FALSE)</f>
        <v>170730</v>
      </c>
      <c r="G129" s="4"/>
      <c r="H129" s="12"/>
      <c r="I129" s="13"/>
      <c r="J129" s="4"/>
      <c r="K129" s="4"/>
      <c r="L129" s="3"/>
      <c r="M129" s="3"/>
      <c r="N129" s="3"/>
      <c r="O129" s="3">
        <v>17</v>
      </c>
      <c r="P129" s="3"/>
      <c r="Q129" s="3"/>
      <c r="R129" s="3"/>
      <c r="S129" s="3"/>
      <c r="T129" s="3">
        <v>32</v>
      </c>
      <c r="U129" s="4"/>
      <c r="V129" s="4"/>
      <c r="W129" s="4"/>
      <c r="X129" s="4"/>
      <c r="Y129" s="4"/>
      <c r="Z129" s="4"/>
      <c r="AA129" s="3" t="s">
        <v>776</v>
      </c>
    </row>
    <row r="130" spans="1:27" ht="15" customHeight="1" x14ac:dyDescent="0.25">
      <c r="A130" s="3" t="s">
        <v>35</v>
      </c>
      <c r="B130" s="3" t="s">
        <v>617</v>
      </c>
      <c r="C130" s="7" t="str">
        <f>VLOOKUP(B130,'Sheet2 (2)'!$C$1:$D$349,2,FALSE)</f>
        <v>MMR015010</v>
      </c>
      <c r="D130" s="15"/>
      <c r="E130" s="12">
        <f>VLOOKUP(C130,'Sheet2 (2)'!$I$3:$R$329,6,FALSE)</f>
        <v>21386</v>
      </c>
      <c r="F130" s="12">
        <f>VLOOKUP(C130,'Sheet2 (2)'!$I$3:$R$329,3,FALSE)</f>
        <v>107009</v>
      </c>
      <c r="G130" s="4"/>
      <c r="H130" s="12"/>
      <c r="I130" s="13"/>
      <c r="J130" s="4"/>
      <c r="K130" s="4"/>
      <c r="L130" s="3"/>
      <c r="M130" s="3"/>
      <c r="N130" s="3"/>
      <c r="O130" s="3">
        <v>7</v>
      </c>
      <c r="P130" s="3"/>
      <c r="Q130" s="3"/>
      <c r="R130" s="3"/>
      <c r="S130" s="3"/>
      <c r="T130" s="3">
        <v>29</v>
      </c>
      <c r="U130" s="4"/>
      <c r="V130" s="4"/>
      <c r="W130" s="4"/>
      <c r="X130" s="4"/>
      <c r="Y130" s="4"/>
      <c r="Z130" s="4"/>
      <c r="AA130" s="3"/>
    </row>
    <row r="131" spans="1:27" ht="15" customHeight="1" x14ac:dyDescent="0.25">
      <c r="A131" s="3" t="s">
        <v>35</v>
      </c>
      <c r="B131" s="3" t="s">
        <v>545</v>
      </c>
      <c r="C131" s="7" t="str">
        <f>VLOOKUP(B131,'Sheet2 (2)'!$C$1:$D$349,2,FALSE)</f>
        <v>MMR015012</v>
      </c>
      <c r="D131" s="15"/>
      <c r="E131" s="12">
        <f>VLOOKUP(C131,'Sheet2 (2)'!$I$3:$R$329,6,FALSE)</f>
        <v>38247</v>
      </c>
      <c r="F131" s="12">
        <f>VLOOKUP(C131,'Sheet2 (2)'!$I$3:$R$329,3,FALSE)</f>
        <v>171144</v>
      </c>
      <c r="G131" s="4"/>
      <c r="H131" s="12"/>
      <c r="I131" s="13"/>
      <c r="J131" s="4"/>
      <c r="K131" s="4"/>
      <c r="L131" s="3"/>
      <c r="M131" s="3"/>
      <c r="N131" s="3"/>
      <c r="O131" s="3">
        <v>169.99</v>
      </c>
      <c r="P131" s="3"/>
      <c r="Q131" s="3"/>
      <c r="R131" s="3"/>
      <c r="S131" s="3"/>
      <c r="T131" s="3">
        <v>457.76</v>
      </c>
      <c r="U131" s="4"/>
      <c r="V131" s="4"/>
      <c r="W131" s="4"/>
      <c r="X131" s="4"/>
      <c r="Y131" s="4"/>
      <c r="Z131" s="4"/>
      <c r="AA131" s="62" t="s">
        <v>777</v>
      </c>
    </row>
    <row r="132" spans="1:27" ht="15" customHeight="1" x14ac:dyDescent="0.25">
      <c r="A132" s="3" t="s">
        <v>35</v>
      </c>
      <c r="B132" s="3" t="s">
        <v>129</v>
      </c>
      <c r="C132" s="7" t="str">
        <f>VLOOKUP(B132,'Sheet2 (2)'!$C$1:$D$349,2,FALSE)</f>
        <v>MMR015014</v>
      </c>
      <c r="D132" s="15">
        <v>42210</v>
      </c>
      <c r="E132" s="12">
        <f>VLOOKUP(C132,'Sheet2 (2)'!$I$3:$R$329,6,FALSE)</f>
        <v>37946</v>
      </c>
      <c r="F132" s="12">
        <f>VLOOKUP(C132,'Sheet2 (2)'!$I$3:$R$329,3,FALSE)</f>
        <v>175873</v>
      </c>
      <c r="G132" s="4">
        <v>173</v>
      </c>
      <c r="H132" s="12">
        <v>931</v>
      </c>
      <c r="I132" s="13">
        <f>H132/F132*100</f>
        <v>0.5293592535522792</v>
      </c>
      <c r="J132" s="4">
        <v>5</v>
      </c>
      <c r="K132" s="4">
        <v>8</v>
      </c>
      <c r="L132" s="3"/>
      <c r="M132" s="3"/>
      <c r="N132" s="3"/>
      <c r="O132" s="3">
        <v>14</v>
      </c>
      <c r="P132" s="3">
        <v>173</v>
      </c>
      <c r="Q132" s="3"/>
      <c r="R132" s="3"/>
      <c r="S132" s="3"/>
      <c r="T132" s="3">
        <v>14</v>
      </c>
      <c r="U132" s="4"/>
      <c r="V132" s="4"/>
      <c r="W132" s="4"/>
      <c r="X132" s="4">
        <v>1472688</v>
      </c>
      <c r="Y132" s="4">
        <v>500000</v>
      </c>
      <c r="Z132" s="4">
        <f t="shared" si="15"/>
        <v>1972688</v>
      </c>
      <c r="AA132" s="3"/>
    </row>
    <row r="133" spans="1:27" ht="15" customHeight="1" x14ac:dyDescent="0.25">
      <c r="A133" s="3" t="s">
        <v>35</v>
      </c>
      <c r="B133" s="3" t="s">
        <v>619</v>
      </c>
      <c r="C133" s="7" t="str">
        <f>VLOOKUP(B133,'Sheet2 (2)'!$C$1:$D$349,2,FALSE)</f>
        <v>MMR015016</v>
      </c>
      <c r="D133" s="15"/>
      <c r="E133" s="12">
        <f>VLOOKUP(C133,'Sheet2 (2)'!$I$3:$R$329,6,FALSE)</f>
        <v>13701</v>
      </c>
      <c r="F133" s="12">
        <f>VLOOKUP(C133,'Sheet2 (2)'!$I$3:$R$329,3,FALSE)</f>
        <v>71984</v>
      </c>
      <c r="G133" s="4"/>
      <c r="H133" s="12"/>
      <c r="I133" s="13"/>
      <c r="J133" s="4"/>
      <c r="K133" s="4"/>
      <c r="L133" s="3"/>
      <c r="M133" s="3"/>
      <c r="N133" s="3">
        <v>3</v>
      </c>
      <c r="O133" s="3">
        <v>146</v>
      </c>
      <c r="P133" s="3"/>
      <c r="Q133" s="3"/>
      <c r="R133" s="3"/>
      <c r="S133" s="3"/>
      <c r="T133" s="3">
        <v>146</v>
      </c>
      <c r="U133" s="4"/>
      <c r="V133" s="4"/>
      <c r="W133" s="4"/>
      <c r="X133" s="4"/>
      <c r="Y133" s="4"/>
      <c r="Z133" s="4"/>
      <c r="AA133" s="3"/>
    </row>
    <row r="134" spans="1:27" ht="15" customHeight="1" x14ac:dyDescent="0.25">
      <c r="A134" s="3" t="s">
        <v>35</v>
      </c>
      <c r="B134" s="3" t="s">
        <v>130</v>
      </c>
      <c r="C134" s="7" t="str">
        <f>VLOOKUP(B134,'Sheet2 (2)'!$C$1:$D$349,2,FALSE)</f>
        <v>MMR015017</v>
      </c>
      <c r="D134" s="15">
        <v>42209</v>
      </c>
      <c r="E134" s="12">
        <f>VLOOKUP(C134,'Sheet2 (2)'!$I$3:$R$329,6,FALSE)</f>
        <v>13729</v>
      </c>
      <c r="F134" s="12">
        <f>VLOOKUP(C134,'Sheet2 (2)'!$I$3:$R$329,3,FALSE)</f>
        <v>62838</v>
      </c>
      <c r="G134" s="4"/>
      <c r="H134" s="12"/>
      <c r="I134" s="13"/>
      <c r="J134" s="4"/>
      <c r="K134" s="4"/>
      <c r="L134" s="3"/>
      <c r="M134" s="3"/>
      <c r="N134" s="3"/>
      <c r="O134" s="3">
        <v>1063</v>
      </c>
      <c r="P134" s="3"/>
      <c r="Q134" s="3"/>
      <c r="R134" s="3"/>
      <c r="S134" s="3"/>
      <c r="T134" s="3">
        <v>5017</v>
      </c>
      <c r="U134" s="4"/>
      <c r="V134" s="4"/>
      <c r="W134" s="4"/>
      <c r="X134" s="4"/>
      <c r="Y134" s="4"/>
      <c r="Z134" s="4">
        <f t="shared" si="15"/>
        <v>0</v>
      </c>
      <c r="AA134" s="3"/>
    </row>
    <row r="135" spans="1:27" ht="15" customHeight="1" x14ac:dyDescent="0.25">
      <c r="A135" s="3" t="s">
        <v>35</v>
      </c>
      <c r="B135" s="3" t="s">
        <v>567</v>
      </c>
      <c r="C135" s="7" t="str">
        <f>VLOOKUP(B135,'Sheet2 (2)'!$C$1:$D$349,2,FALSE)</f>
        <v>MMR015018</v>
      </c>
      <c r="D135" s="15"/>
      <c r="E135" s="12">
        <f>VLOOKUP(C135,'Sheet2 (2)'!$I$3:$R$329,6,FALSE)</f>
        <v>8623</v>
      </c>
      <c r="F135" s="12">
        <f>VLOOKUP(C135,'Sheet2 (2)'!$I$3:$R$329,3,FALSE)</f>
        <v>47326</v>
      </c>
      <c r="G135" s="4"/>
      <c r="H135" s="12"/>
      <c r="I135" s="13"/>
      <c r="J135" s="4"/>
      <c r="K135" s="4"/>
      <c r="L135" s="3"/>
      <c r="M135" s="3"/>
      <c r="N135" s="3"/>
      <c r="O135" s="3">
        <v>130</v>
      </c>
      <c r="P135" s="3"/>
      <c r="Q135" s="3"/>
      <c r="R135" s="3"/>
      <c r="S135" s="3"/>
      <c r="T135" s="3">
        <v>3528</v>
      </c>
      <c r="U135" s="4"/>
      <c r="V135" s="4"/>
      <c r="W135" s="4"/>
      <c r="X135" s="4"/>
      <c r="Y135" s="4"/>
      <c r="Z135" s="4"/>
      <c r="AA135" s="3"/>
    </row>
    <row r="136" spans="1:27" ht="15" customHeight="1" x14ac:dyDescent="0.25">
      <c r="A136" s="3" t="s">
        <v>35</v>
      </c>
      <c r="B136" s="3" t="s">
        <v>135</v>
      </c>
      <c r="C136" s="7" t="str">
        <f>VLOOKUP(B136,'Sheet2 (2)'!$C$1:$D$349,2,FALSE)</f>
        <v>MMR016011</v>
      </c>
      <c r="D136" s="15">
        <v>42220</v>
      </c>
      <c r="E136" s="12">
        <f>VLOOKUP(C136,'Sheet2 (2)'!$I$3:$R$329,6,FALSE)</f>
        <v>17313</v>
      </c>
      <c r="F136" s="12">
        <f>VLOOKUP(C136,'Sheet2 (2)'!$I$3:$R$329,3,FALSE)</f>
        <v>79666</v>
      </c>
      <c r="G136" s="4">
        <v>20</v>
      </c>
      <c r="H136" s="12">
        <v>105</v>
      </c>
      <c r="I136" s="13">
        <f>H136/F136*100</f>
        <v>0.13180026611101348</v>
      </c>
      <c r="J136" s="4"/>
      <c r="K136" s="4">
        <v>20</v>
      </c>
      <c r="L136" s="3"/>
      <c r="M136" s="3"/>
      <c r="N136" s="3"/>
      <c r="O136" s="3">
        <v>37</v>
      </c>
      <c r="P136" s="3"/>
      <c r="Q136" s="3"/>
      <c r="R136" s="3"/>
      <c r="S136" s="3"/>
      <c r="T136" s="3">
        <v>631</v>
      </c>
      <c r="U136" s="4">
        <v>89100</v>
      </c>
      <c r="V136" s="4"/>
      <c r="W136" s="4">
        <v>1000000</v>
      </c>
      <c r="X136" s="4">
        <v>441320</v>
      </c>
      <c r="Y136" s="4"/>
      <c r="Z136" s="4">
        <f>SUM(U136:Y136)</f>
        <v>1530420</v>
      </c>
      <c r="AA136" s="3"/>
    </row>
    <row r="137" spans="1:27" ht="15" customHeight="1" x14ac:dyDescent="0.25">
      <c r="A137" s="3" t="s">
        <v>35</v>
      </c>
      <c r="B137" s="3" t="s">
        <v>133</v>
      </c>
      <c r="C137" s="7" t="str">
        <f>VLOOKUP(B137,'Sheet2 (2)'!$C$1:$D$349,2,FALSE)</f>
        <v>MMR016009</v>
      </c>
      <c r="D137" s="15">
        <v>42220</v>
      </c>
      <c r="E137" s="12">
        <f>VLOOKUP(C137,'Sheet2 (2)'!$I$3:$R$329,6,FALSE)</f>
        <v>37659</v>
      </c>
      <c r="F137" s="12">
        <f>VLOOKUP(C137,'Sheet2 (2)'!$I$3:$R$329,3,FALSE)</f>
        <v>176877</v>
      </c>
      <c r="G137" s="4">
        <v>260</v>
      </c>
      <c r="H137" s="12">
        <v>1638</v>
      </c>
      <c r="I137" s="13">
        <f>H137/F137*100</f>
        <v>0.92606726708390574</v>
      </c>
      <c r="J137" s="4">
        <v>4</v>
      </c>
      <c r="K137" s="4">
        <v>74</v>
      </c>
      <c r="L137" s="3">
        <v>3</v>
      </c>
      <c r="M137" s="3"/>
      <c r="N137" s="3">
        <v>7</v>
      </c>
      <c r="O137" s="3">
        <v>1129.49</v>
      </c>
      <c r="P137" s="3">
        <v>186</v>
      </c>
      <c r="Q137" s="3">
        <v>2</v>
      </c>
      <c r="R137" s="3"/>
      <c r="S137" s="3"/>
      <c r="T137" s="3">
        <v>2108</v>
      </c>
      <c r="U137" s="4"/>
      <c r="V137" s="4"/>
      <c r="W137" s="4"/>
      <c r="X137" s="4">
        <v>3145064</v>
      </c>
      <c r="Y137" s="4">
        <v>400000</v>
      </c>
      <c r="Z137" s="4">
        <f t="shared" si="15"/>
        <v>3545064</v>
      </c>
      <c r="AA137" s="3"/>
    </row>
    <row r="138" spans="1:27" ht="15" customHeight="1" x14ac:dyDescent="0.25">
      <c r="A138" s="3" t="s">
        <v>35</v>
      </c>
      <c r="B138" s="3" t="s">
        <v>585</v>
      </c>
      <c r="C138" s="7" t="str">
        <f>VLOOKUP(B138,'Sheet2 (2)'!$C$1:$D$349,2,FALSE)</f>
        <v>MMR016010</v>
      </c>
      <c r="D138" s="15"/>
      <c r="E138" s="12">
        <f>VLOOKUP(C138,'Sheet2 (2)'!$I$3:$R$329,6,FALSE)</f>
        <v>6164</v>
      </c>
      <c r="F138" s="12">
        <f>VLOOKUP(C138,'Sheet2 (2)'!$I$3:$R$329,3,FALSE)</f>
        <v>30494</v>
      </c>
      <c r="G138" s="4"/>
      <c r="H138" s="12"/>
      <c r="I138" s="13"/>
      <c r="J138" s="4"/>
      <c r="K138" s="4"/>
      <c r="L138" s="3"/>
      <c r="M138" s="3"/>
      <c r="N138" s="3"/>
      <c r="O138" s="3">
        <v>14.08</v>
      </c>
      <c r="P138" s="3"/>
      <c r="Q138" s="3"/>
      <c r="R138" s="3"/>
      <c r="S138" s="3"/>
      <c r="T138" s="3">
        <v>51</v>
      </c>
      <c r="U138" s="4"/>
      <c r="V138" s="4"/>
      <c r="W138" s="4"/>
      <c r="X138" s="4"/>
      <c r="Y138" s="4"/>
      <c r="Z138" s="4"/>
      <c r="AA138" s="3"/>
    </row>
    <row r="139" spans="1:27" ht="15" customHeight="1" x14ac:dyDescent="0.25">
      <c r="A139" s="3" t="s">
        <v>35</v>
      </c>
      <c r="B139" s="3" t="s">
        <v>136</v>
      </c>
      <c r="C139" s="7" t="str">
        <f>VLOOKUP(B139,'Sheet2 (2)'!$C$1:$D$349,2,FALSE)</f>
        <v>MMR016008</v>
      </c>
      <c r="D139" s="15">
        <v>42220</v>
      </c>
      <c r="E139" s="12">
        <f>VLOOKUP(C139,'Sheet2 (2)'!$I$3:$R$329,6,FALSE)</f>
        <v>12525</v>
      </c>
      <c r="F139" s="12">
        <f>VLOOKUP(C139,'Sheet2 (2)'!$I$3:$R$329,3,FALSE)</f>
        <v>70100</v>
      </c>
      <c r="G139" s="4">
        <v>97</v>
      </c>
      <c r="H139" s="12">
        <v>473</v>
      </c>
      <c r="I139" s="13">
        <f t="shared" ref="I139:I154" si="17">H139/F139*100</f>
        <v>0.6747503566333809</v>
      </c>
      <c r="J139" s="4"/>
      <c r="K139" s="4">
        <v>23</v>
      </c>
      <c r="L139" s="3"/>
      <c r="M139" s="3"/>
      <c r="N139" s="3"/>
      <c r="O139" s="3">
        <v>139.36000000000001</v>
      </c>
      <c r="P139" s="3">
        <v>97</v>
      </c>
      <c r="Q139" s="3"/>
      <c r="R139" s="3"/>
      <c r="S139" s="3"/>
      <c r="T139" s="3">
        <v>756.67</v>
      </c>
      <c r="U139" s="4"/>
      <c r="V139" s="4"/>
      <c r="W139" s="4"/>
      <c r="X139" s="4"/>
      <c r="Y139" s="4"/>
      <c r="Z139" s="4">
        <f t="shared" si="15"/>
        <v>0</v>
      </c>
      <c r="AA139" s="3"/>
    </row>
    <row r="140" spans="1:27" ht="15" customHeight="1" x14ac:dyDescent="0.25">
      <c r="A140" s="111" t="s">
        <v>778</v>
      </c>
      <c r="B140" s="112"/>
      <c r="C140" s="113"/>
      <c r="D140" s="58"/>
      <c r="E140" s="59">
        <f>SUM(E123:E139)</f>
        <v>469014</v>
      </c>
      <c r="F140" s="59">
        <f t="shared" ref="F140:Z140" si="18">SUM(F123:F139)</f>
        <v>2264925</v>
      </c>
      <c r="G140" s="59">
        <f t="shared" si="18"/>
        <v>1032</v>
      </c>
      <c r="H140" s="59">
        <f>SUM(H123:H139)</f>
        <v>5329</v>
      </c>
      <c r="I140" s="60">
        <f t="shared" si="17"/>
        <v>0.2352837290418005</v>
      </c>
      <c r="J140" s="59">
        <f t="shared" si="18"/>
        <v>9</v>
      </c>
      <c r="K140" s="59">
        <f t="shared" si="18"/>
        <v>127</v>
      </c>
      <c r="L140" s="59">
        <f t="shared" si="18"/>
        <v>4</v>
      </c>
      <c r="M140" s="59">
        <f t="shared" si="18"/>
        <v>0</v>
      </c>
      <c r="N140" s="59">
        <f t="shared" si="18"/>
        <v>11</v>
      </c>
      <c r="O140" s="60">
        <f t="shared" si="18"/>
        <v>2868.92</v>
      </c>
      <c r="P140" s="59">
        <f t="shared" si="18"/>
        <v>456</v>
      </c>
      <c r="Q140" s="59">
        <f t="shared" si="18"/>
        <v>2</v>
      </c>
      <c r="R140" s="59">
        <f t="shared" si="18"/>
        <v>0</v>
      </c>
      <c r="S140" s="59">
        <f t="shared" si="18"/>
        <v>0</v>
      </c>
      <c r="T140" s="60">
        <f t="shared" si="18"/>
        <v>13196.36</v>
      </c>
      <c r="U140" s="59">
        <f t="shared" si="18"/>
        <v>89100</v>
      </c>
      <c r="V140" s="59">
        <f t="shared" si="18"/>
        <v>0</v>
      </c>
      <c r="W140" s="59">
        <f t="shared" si="18"/>
        <v>1000000</v>
      </c>
      <c r="X140" s="59">
        <f t="shared" si="18"/>
        <v>5099722</v>
      </c>
      <c r="Y140" s="59">
        <f t="shared" si="18"/>
        <v>900000</v>
      </c>
      <c r="Z140" s="59">
        <f t="shared" si="18"/>
        <v>7088822</v>
      </c>
      <c r="AA140" s="3"/>
    </row>
    <row r="141" spans="1:27" ht="15" customHeight="1" x14ac:dyDescent="0.25">
      <c r="A141" s="3" t="s">
        <v>29</v>
      </c>
      <c r="B141" s="3" t="s">
        <v>137</v>
      </c>
      <c r="C141" s="7" t="str">
        <f>VLOOKUP(B141,'Sheet2 (2)'!$C$1:$D$349,2,FALSE)</f>
        <v>MMR010011</v>
      </c>
      <c r="D141" s="15">
        <v>42209</v>
      </c>
      <c r="E141" s="12">
        <f>VLOOKUP(C141,'Sheet2 (2)'!$I$3:$R$329,6,FALSE)</f>
        <v>35595</v>
      </c>
      <c r="F141" s="12">
        <f>VLOOKUP(C141,'Sheet2 (2)'!$I$3:$R$329,3,FALSE)</f>
        <v>166952</v>
      </c>
      <c r="G141" s="4">
        <v>64</v>
      </c>
      <c r="H141" s="4">
        <v>361</v>
      </c>
      <c r="I141" s="13">
        <f t="shared" si="17"/>
        <v>0.21622981455747761</v>
      </c>
      <c r="J141" s="4">
        <v>4</v>
      </c>
      <c r="K141" s="4">
        <v>64</v>
      </c>
      <c r="L141" s="3">
        <v>2</v>
      </c>
      <c r="M141" s="3">
        <v>1</v>
      </c>
      <c r="N141" s="3">
        <v>9</v>
      </c>
      <c r="O141" s="3">
        <v>9</v>
      </c>
      <c r="P141" s="3"/>
      <c r="Q141" s="3"/>
      <c r="R141" s="3"/>
      <c r="S141" s="3"/>
      <c r="T141" s="3"/>
      <c r="U141" s="4">
        <v>128250</v>
      </c>
      <c r="V141" s="4"/>
      <c r="W141" s="4">
        <v>1500000</v>
      </c>
      <c r="X141" s="4">
        <v>661980</v>
      </c>
      <c r="Y141" s="4">
        <v>300000</v>
      </c>
      <c r="Z141" s="4">
        <f t="shared" si="15"/>
        <v>2590230</v>
      </c>
      <c r="AA141" s="3"/>
    </row>
    <row r="142" spans="1:27" ht="15" customHeight="1" x14ac:dyDescent="0.25">
      <c r="A142" s="3" t="s">
        <v>29</v>
      </c>
      <c r="B142" s="3" t="s">
        <v>457</v>
      </c>
      <c r="C142" s="7"/>
      <c r="D142" s="15"/>
      <c r="E142" s="12"/>
      <c r="F142" s="12"/>
      <c r="G142" s="4"/>
      <c r="H142" s="4"/>
      <c r="I142" s="13"/>
      <c r="J142" s="4"/>
      <c r="K142" s="4"/>
      <c r="L142" s="3">
        <v>1</v>
      </c>
      <c r="M142" s="3"/>
      <c r="N142" s="3"/>
      <c r="O142" s="3"/>
      <c r="P142" s="3"/>
      <c r="Q142" s="3"/>
      <c r="R142" s="3"/>
      <c r="S142" s="3"/>
      <c r="T142" s="3"/>
      <c r="U142" s="4"/>
      <c r="V142" s="4"/>
      <c r="W142" s="4"/>
      <c r="X142" s="4"/>
      <c r="Y142" s="4"/>
      <c r="Z142" s="4"/>
      <c r="AA142" s="3"/>
    </row>
    <row r="143" spans="1:27" ht="15" customHeight="1" x14ac:dyDescent="0.25">
      <c r="A143" s="3" t="s">
        <v>29</v>
      </c>
      <c r="B143" s="3" t="s">
        <v>138</v>
      </c>
      <c r="C143" s="7" t="str">
        <f>VLOOKUP(B143,'Sheet2 (2)'!$C$1:$D$349,2,FALSE)</f>
        <v>MMR010012</v>
      </c>
      <c r="D143" s="15">
        <v>42209</v>
      </c>
      <c r="E143" s="12">
        <f>VLOOKUP(C143,'Sheet2 (2)'!$I$3:$R$329,6,FALSE)</f>
        <v>33062</v>
      </c>
      <c r="F143" s="12">
        <f>VLOOKUP(C143,'Sheet2 (2)'!$I$3:$R$329,3,FALSE)</f>
        <v>162893</v>
      </c>
      <c r="G143" s="4">
        <v>64</v>
      </c>
      <c r="H143" s="4">
        <v>252</v>
      </c>
      <c r="I143" s="13">
        <f t="shared" si="17"/>
        <v>0.1547027803527469</v>
      </c>
      <c r="J143" s="4">
        <v>8</v>
      </c>
      <c r="K143" s="4">
        <v>64</v>
      </c>
      <c r="L143" s="3"/>
      <c r="M143" s="3"/>
      <c r="N143" s="3"/>
      <c r="O143" s="3"/>
      <c r="P143" s="3"/>
      <c r="Q143" s="3"/>
      <c r="R143" s="3"/>
      <c r="S143" s="3"/>
      <c r="T143" s="3"/>
      <c r="U143" s="4">
        <v>197550</v>
      </c>
      <c r="V143" s="4"/>
      <c r="W143" s="4">
        <v>3200000</v>
      </c>
      <c r="X143" s="4">
        <v>1412224</v>
      </c>
      <c r="Y143" s="4">
        <v>800000</v>
      </c>
      <c r="Z143" s="4">
        <f>SUM(U143:Y143)</f>
        <v>5609774</v>
      </c>
      <c r="AA143" s="3"/>
    </row>
    <row r="144" spans="1:27" ht="15" customHeight="1" x14ac:dyDescent="0.25">
      <c r="A144" s="3" t="s">
        <v>29</v>
      </c>
      <c r="B144" s="3" t="s">
        <v>139</v>
      </c>
      <c r="C144" s="7" t="str">
        <f>VLOOKUP(B144,'Sheet2 (2)'!$C$1:$D$349,2,FALSE)</f>
        <v>MMR010010</v>
      </c>
      <c r="D144" s="15">
        <v>42209</v>
      </c>
      <c r="E144" s="12">
        <f>VLOOKUP(C144,'Sheet2 (2)'!$I$3:$R$329,6,FALSE)</f>
        <v>34574</v>
      </c>
      <c r="F144" s="12">
        <f>VLOOKUP(C144,'Sheet2 (2)'!$I$3:$R$329,3,FALSE)</f>
        <v>157383</v>
      </c>
      <c r="G144" s="4">
        <v>91</v>
      </c>
      <c r="H144" s="4">
        <v>265</v>
      </c>
      <c r="I144" s="13">
        <f t="shared" si="17"/>
        <v>0.16837904983384483</v>
      </c>
      <c r="J144" s="4"/>
      <c r="K144" s="4">
        <v>91</v>
      </c>
      <c r="L144" s="3"/>
      <c r="M144" s="3"/>
      <c r="N144" s="3">
        <v>1</v>
      </c>
      <c r="O144" s="3"/>
      <c r="P144" s="3"/>
      <c r="Q144" s="3"/>
      <c r="R144" s="3"/>
      <c r="S144" s="3"/>
      <c r="T144" s="3"/>
      <c r="U144" s="4">
        <v>135900</v>
      </c>
      <c r="V144" s="4"/>
      <c r="W144" s="4">
        <v>200000</v>
      </c>
      <c r="X144" s="4">
        <v>2746670</v>
      </c>
      <c r="Y144" s="4"/>
      <c r="Z144" s="4">
        <f t="shared" si="15"/>
        <v>3082570</v>
      </c>
      <c r="AA144" s="3"/>
    </row>
    <row r="145" spans="1:27" ht="15" customHeight="1" x14ac:dyDescent="0.25">
      <c r="A145" s="3" t="s">
        <v>29</v>
      </c>
      <c r="B145" s="3" t="s">
        <v>140</v>
      </c>
      <c r="C145" s="7" t="str">
        <f>VLOOKUP(B145,'Sheet2 (2)'!$C$1:$D$349,2,FALSE)</f>
        <v>MMR010022</v>
      </c>
      <c r="D145" s="15">
        <v>42216</v>
      </c>
      <c r="E145" s="12">
        <f>VLOOKUP(C145,'Sheet2 (2)'!$I$3:$R$329,6,FALSE)</f>
        <v>54522</v>
      </c>
      <c r="F145" s="12">
        <f>VLOOKUP(C145,'Sheet2 (2)'!$I$3:$R$329,3,FALSE)</f>
        <v>239713</v>
      </c>
      <c r="G145" s="4">
        <v>1879</v>
      </c>
      <c r="H145" s="4">
        <v>8006</v>
      </c>
      <c r="I145" s="13">
        <f t="shared" si="17"/>
        <v>3.3398272100386714</v>
      </c>
      <c r="J145" s="4"/>
      <c r="K145" s="4">
        <v>33</v>
      </c>
      <c r="L145" s="3">
        <v>1</v>
      </c>
      <c r="M145" s="3">
        <v>1</v>
      </c>
      <c r="N145" s="3"/>
      <c r="O145" s="3">
        <v>9.5299999999999994</v>
      </c>
      <c r="P145" s="3">
        <v>1782</v>
      </c>
      <c r="Q145" s="3">
        <v>33</v>
      </c>
      <c r="R145" s="3">
        <v>90</v>
      </c>
      <c r="S145" s="3"/>
      <c r="T145" s="3"/>
      <c r="U145" s="4">
        <v>6476400</v>
      </c>
      <c r="V145" s="4"/>
      <c r="W145" s="4"/>
      <c r="X145" s="4">
        <v>15276270</v>
      </c>
      <c r="Y145" s="4"/>
      <c r="Z145" s="4">
        <f t="shared" si="15"/>
        <v>21752670</v>
      </c>
      <c r="AA145" s="3"/>
    </row>
    <row r="146" spans="1:27" ht="15" customHeight="1" x14ac:dyDescent="0.25">
      <c r="A146" s="3" t="s">
        <v>29</v>
      </c>
      <c r="B146" s="3" t="s">
        <v>141</v>
      </c>
      <c r="C146" s="7" t="str">
        <f>VLOOKUP(B146,'Sheet2 (2)'!$C$1:$D$349,2,FALSE)</f>
        <v>MMR010017</v>
      </c>
      <c r="D146" s="15">
        <v>42218</v>
      </c>
      <c r="E146" s="12">
        <f>VLOOKUP(C146,'Sheet2 (2)'!$I$3:$R$329,6,FALSE)</f>
        <v>62351</v>
      </c>
      <c r="F146" s="12">
        <f>VLOOKUP(C146,'Sheet2 (2)'!$I$3:$R$329,3,FALSE)</f>
        <v>276190</v>
      </c>
      <c r="G146" s="4">
        <v>1914</v>
      </c>
      <c r="H146" s="4">
        <v>7029</v>
      </c>
      <c r="I146" s="13">
        <f t="shared" si="17"/>
        <v>2.544987146529563</v>
      </c>
      <c r="J146" s="4"/>
      <c r="K146" s="4"/>
      <c r="L146" s="3"/>
      <c r="M146" s="3"/>
      <c r="N146" s="3"/>
      <c r="O146" s="3"/>
      <c r="P146" s="3">
        <v>1913</v>
      </c>
      <c r="Q146" s="3">
        <v>46</v>
      </c>
      <c r="R146" s="3">
        <v>22</v>
      </c>
      <c r="S146" s="3"/>
      <c r="T146" s="3"/>
      <c r="U146" s="4">
        <v>2498400</v>
      </c>
      <c r="V146" s="4"/>
      <c r="W146" s="4"/>
      <c r="X146" s="4">
        <v>4878000</v>
      </c>
      <c r="Y146" s="4"/>
      <c r="Z146" s="4">
        <f t="shared" si="15"/>
        <v>7376400</v>
      </c>
      <c r="AA146" s="3"/>
    </row>
    <row r="147" spans="1:27" ht="15" customHeight="1" x14ac:dyDescent="0.25">
      <c r="A147" s="3" t="s">
        <v>29</v>
      </c>
      <c r="B147" s="3" t="s">
        <v>142</v>
      </c>
      <c r="C147" s="7" t="str">
        <f>VLOOKUP(B147,'Sheet2 (2)'!$C$1:$D$349,2,FALSE)</f>
        <v>MMR010018</v>
      </c>
      <c r="D147" s="15">
        <v>42218</v>
      </c>
      <c r="E147" s="12">
        <f>VLOOKUP(C147,'Sheet2 (2)'!$I$3:$R$329,6,FALSE)</f>
        <v>50038</v>
      </c>
      <c r="F147" s="12">
        <f>VLOOKUP(C147,'Sheet2 (2)'!$I$3:$R$329,3,FALSE)</f>
        <v>216399</v>
      </c>
      <c r="G147" s="4">
        <v>681</v>
      </c>
      <c r="H147" s="4">
        <v>3064</v>
      </c>
      <c r="I147" s="13">
        <f t="shared" si="17"/>
        <v>1.4159030309751894</v>
      </c>
      <c r="J147" s="4"/>
      <c r="K147" s="4">
        <v>1</v>
      </c>
      <c r="L147" s="3"/>
      <c r="M147" s="3"/>
      <c r="N147" s="3"/>
      <c r="O147" s="3"/>
      <c r="P147" s="3">
        <v>681</v>
      </c>
      <c r="Q147" s="3">
        <v>10</v>
      </c>
      <c r="R147" s="3">
        <v>10</v>
      </c>
      <c r="S147" s="3"/>
      <c r="T147" s="3"/>
      <c r="U147" s="4"/>
      <c r="V147" s="4"/>
      <c r="W147" s="4"/>
      <c r="X147" s="4">
        <v>5550466</v>
      </c>
      <c r="Y147" s="4"/>
      <c r="Z147" s="4">
        <f t="shared" si="15"/>
        <v>5550466</v>
      </c>
      <c r="AA147" s="3"/>
    </row>
    <row r="148" spans="1:27" ht="15" customHeight="1" x14ac:dyDescent="0.25">
      <c r="A148" s="3" t="s">
        <v>29</v>
      </c>
      <c r="B148" s="66" t="s">
        <v>455</v>
      </c>
      <c r="C148" s="7" t="str">
        <f>VLOOKUP(B148,'Sheet2 (2)'!$C$1:$D$349,2,FALSE)</f>
        <v>MMR010008</v>
      </c>
      <c r="D148" s="15">
        <v>42218</v>
      </c>
      <c r="E148" s="12">
        <f>VLOOKUP(C148,'Sheet2 (2)'!$I$3:$R$329,6,FALSE)</f>
        <v>53104</v>
      </c>
      <c r="F148" s="12">
        <f>VLOOKUP(C148,'Sheet2 (2)'!$I$3:$R$329,3,FALSE)</f>
        <v>251385</v>
      </c>
      <c r="G148" s="4"/>
      <c r="H148" s="4"/>
      <c r="I148" s="13"/>
      <c r="J148" s="4"/>
      <c r="K148" s="4">
        <v>2</v>
      </c>
      <c r="L148" s="3"/>
      <c r="M148" s="3"/>
      <c r="N148" s="3"/>
      <c r="O148" s="3"/>
      <c r="P148" s="3"/>
      <c r="Q148" s="3"/>
      <c r="R148" s="3"/>
      <c r="S148" s="3"/>
      <c r="T148" s="3"/>
      <c r="U148" s="4"/>
      <c r="V148" s="4"/>
      <c r="W148" s="4"/>
      <c r="X148" s="4"/>
      <c r="Y148" s="4"/>
      <c r="Z148" s="4"/>
      <c r="AA148" s="3"/>
    </row>
    <row r="149" spans="1:27" ht="15" customHeight="1" x14ac:dyDescent="0.25">
      <c r="A149" s="111" t="s">
        <v>989</v>
      </c>
      <c r="B149" s="112"/>
      <c r="C149" s="113"/>
      <c r="D149" s="58"/>
      <c r="E149" s="59">
        <f>SUM(E141:E148)</f>
        <v>323246</v>
      </c>
      <c r="F149" s="59">
        <f t="shared" ref="F149:G149" si="19">SUM(F141:F148)</f>
        <v>1470915</v>
      </c>
      <c r="G149" s="59">
        <f t="shared" si="19"/>
        <v>4693</v>
      </c>
      <c r="H149" s="59">
        <f t="shared" ref="H149" si="20">SUM(H141:H148)</f>
        <v>18977</v>
      </c>
      <c r="I149" s="60">
        <f>H149/F149*100</f>
        <v>1.2901493288191364</v>
      </c>
      <c r="J149" s="59">
        <f t="shared" ref="J149" si="21">SUM(J141:J148)</f>
        <v>12</v>
      </c>
      <c r="K149" s="59">
        <f t="shared" ref="K149" si="22">SUM(K141:K148)</f>
        <v>255</v>
      </c>
      <c r="L149" s="59">
        <f t="shared" ref="L149" si="23">SUM(L141:L148)</f>
        <v>4</v>
      </c>
      <c r="M149" s="59">
        <f t="shared" ref="M149" si="24">SUM(M141:M148)</f>
        <v>2</v>
      </c>
      <c r="N149" s="59">
        <f t="shared" ref="N149" si="25">SUM(N141:N148)</f>
        <v>10</v>
      </c>
      <c r="O149" s="60">
        <f t="shared" ref="O149" si="26">SUM(O141:O148)</f>
        <v>18.53</v>
      </c>
      <c r="P149" s="59">
        <f t="shared" ref="P149" si="27">SUM(P141:P148)</f>
        <v>4376</v>
      </c>
      <c r="Q149" s="59">
        <f t="shared" ref="Q149" si="28">SUM(Q141:Q148)</f>
        <v>89</v>
      </c>
      <c r="R149" s="59">
        <f t="shared" ref="R149" si="29">SUM(R141:R148)</f>
        <v>122</v>
      </c>
      <c r="S149" s="59">
        <f t="shared" ref="S149" si="30">SUM(S141:S148)</f>
        <v>0</v>
      </c>
      <c r="T149" s="59">
        <f t="shared" ref="T149" si="31">SUM(T141:T148)</f>
        <v>0</v>
      </c>
      <c r="U149" s="59">
        <f t="shared" ref="U149" si="32">SUM(U141:U148)</f>
        <v>9436500</v>
      </c>
      <c r="V149" s="59">
        <f t="shared" ref="V149" si="33">SUM(V141:V148)</f>
        <v>0</v>
      </c>
      <c r="W149" s="59">
        <f t="shared" ref="W149" si="34">SUM(W141:W148)</f>
        <v>4900000</v>
      </c>
      <c r="X149" s="59">
        <f t="shared" ref="X149" si="35">SUM(X141:X148)</f>
        <v>30525610</v>
      </c>
      <c r="Y149" s="59">
        <f t="shared" ref="Y149" si="36">SUM(Y141:Y148)</f>
        <v>1100000</v>
      </c>
      <c r="Z149" s="59">
        <f t="shared" ref="Z149" si="37">SUM(Z141:Z148)</f>
        <v>45962110</v>
      </c>
      <c r="AA149" s="3"/>
    </row>
    <row r="150" spans="1:27" ht="15" customHeight="1" x14ac:dyDescent="0.25">
      <c r="A150" s="3" t="s">
        <v>23</v>
      </c>
      <c r="B150" s="3" t="s">
        <v>145</v>
      </c>
      <c r="C150" s="7" t="str">
        <f>VLOOKUP(B150,'Sheet2 (2)'!$C$1:$D$349,2,FALSE)</f>
        <v>MMR004002</v>
      </c>
      <c r="D150" s="15">
        <v>42214</v>
      </c>
      <c r="E150" s="12">
        <f>VLOOKUP(C150,'Sheet2 (2)'!$I$3:$R$329,6,FALSE)</f>
        <v>9923</v>
      </c>
      <c r="F150" s="12">
        <f>VLOOKUP(C150,'Sheet2 (2)'!$I$3:$R$329,3,FALSE)</f>
        <v>48266</v>
      </c>
      <c r="G150" s="4">
        <v>853</v>
      </c>
      <c r="H150" s="4">
        <v>3810</v>
      </c>
      <c r="I150" s="13">
        <f t="shared" si="17"/>
        <v>7.8937554386110307</v>
      </c>
      <c r="J150" s="4">
        <v>3</v>
      </c>
      <c r="K150" s="4">
        <v>853</v>
      </c>
      <c r="L150" s="3">
        <v>10</v>
      </c>
      <c r="M150" s="3">
        <v>13</v>
      </c>
      <c r="N150" s="3">
        <v>5</v>
      </c>
      <c r="O150" s="3">
        <v>825</v>
      </c>
      <c r="P150" s="3"/>
      <c r="Q150" s="3"/>
      <c r="R150" s="3"/>
      <c r="S150" s="3"/>
      <c r="T150" s="3"/>
      <c r="U150" s="4"/>
      <c r="V150" s="4"/>
      <c r="W150" s="4">
        <v>52340000</v>
      </c>
      <c r="X150" s="4">
        <v>2635348</v>
      </c>
      <c r="Y150" s="4">
        <v>300000</v>
      </c>
      <c r="Z150" s="4">
        <f>SUM(U150:Y150)</f>
        <v>55275348</v>
      </c>
      <c r="AA150" s="3"/>
    </row>
    <row r="151" spans="1:27" ht="15" customHeight="1" x14ac:dyDescent="0.25">
      <c r="A151" s="3" t="s">
        <v>23</v>
      </c>
      <c r="B151" s="3" t="s">
        <v>355</v>
      </c>
      <c r="C151" s="7" t="str">
        <f>VLOOKUP(B151,'Sheet2 (2)'!$C$1:$D$349,2,FALSE)</f>
        <v>MMR004003</v>
      </c>
      <c r="D151" s="15">
        <v>42220</v>
      </c>
      <c r="E151" s="12">
        <f>VLOOKUP(C151,'Sheet2 (2)'!$I$3:$R$329,6,FALSE)</f>
        <v>9802</v>
      </c>
      <c r="F151" s="12">
        <f>VLOOKUP(C151,'Sheet2 (2)'!$I$3:$R$329,3,FALSE)</f>
        <v>50363</v>
      </c>
      <c r="G151" s="4">
        <v>400</v>
      </c>
      <c r="H151" s="4">
        <v>2000</v>
      </c>
      <c r="I151" s="13">
        <f t="shared" si="17"/>
        <v>3.9711693108035662</v>
      </c>
      <c r="J151" s="4"/>
      <c r="K151" s="4">
        <v>2</v>
      </c>
      <c r="L151" s="3"/>
      <c r="M151" s="3"/>
      <c r="N151" s="3">
        <v>2</v>
      </c>
      <c r="O151" s="3">
        <v>223</v>
      </c>
      <c r="P151" s="3"/>
      <c r="Q151" s="3"/>
      <c r="R151" s="3"/>
      <c r="S151" s="3"/>
      <c r="T151" s="3"/>
      <c r="U151" s="4"/>
      <c r="V151" s="4"/>
      <c r="W151" s="4"/>
      <c r="X151" s="4"/>
      <c r="Y151" s="4"/>
      <c r="Z151" s="4">
        <f>SUM(U151:Y151)</f>
        <v>0</v>
      </c>
      <c r="AA151" s="3"/>
    </row>
    <row r="152" spans="1:27" ht="15" customHeight="1" x14ac:dyDescent="0.25">
      <c r="A152" s="3" t="s">
        <v>23</v>
      </c>
      <c r="B152" s="3" t="s">
        <v>148</v>
      </c>
      <c r="C152" s="7" t="str">
        <f>VLOOKUP(B152,'Sheet2 (2)'!$C$1:$D$349,2,FALSE)</f>
        <v>MMR004001</v>
      </c>
      <c r="D152" s="15">
        <v>42220</v>
      </c>
      <c r="E152" s="12">
        <f>VLOOKUP(C152,'Sheet2 (2)'!$I$3:$R$329,6,FALSE)</f>
        <v>9646</v>
      </c>
      <c r="F152" s="12">
        <f>VLOOKUP(C152,'Sheet2 (2)'!$I$3:$R$329,3,FALSE)</f>
        <v>48017</v>
      </c>
      <c r="G152" s="4">
        <v>115</v>
      </c>
      <c r="H152" s="4">
        <v>640</v>
      </c>
      <c r="I152" s="13">
        <f t="shared" si="17"/>
        <v>1.3328612782972697</v>
      </c>
      <c r="J152" s="4">
        <v>1</v>
      </c>
      <c r="K152" s="4">
        <v>112</v>
      </c>
      <c r="L152" s="3">
        <v>4</v>
      </c>
      <c r="M152" s="3">
        <v>2</v>
      </c>
      <c r="N152" s="3"/>
      <c r="O152" s="3">
        <v>1053</v>
      </c>
      <c r="P152" s="3"/>
      <c r="Q152" s="3"/>
      <c r="R152" s="3"/>
      <c r="S152" s="3"/>
      <c r="T152" s="3"/>
      <c r="U152" s="4"/>
      <c r="V152" s="4"/>
      <c r="W152" s="4"/>
      <c r="X152" s="4"/>
      <c r="Y152" s="4">
        <v>100000</v>
      </c>
      <c r="Z152" s="4">
        <f>SUM(U152:Y152)</f>
        <v>100000</v>
      </c>
      <c r="AA152" s="3"/>
    </row>
    <row r="153" spans="1:27" ht="15" customHeight="1" x14ac:dyDescent="0.25">
      <c r="A153" s="3" t="s">
        <v>23</v>
      </c>
      <c r="B153" s="3" t="s">
        <v>147</v>
      </c>
      <c r="C153" s="7" t="str">
        <f>VLOOKUP(B153,'Sheet2 (2)'!$C$1:$D$349,2,FALSE)</f>
        <v>MMR004004</v>
      </c>
      <c r="D153" s="15">
        <v>42220</v>
      </c>
      <c r="E153" s="12">
        <f>VLOOKUP(C153,'Sheet2 (2)'!$I$3:$R$329,6,FALSE)</f>
        <v>14665</v>
      </c>
      <c r="F153" s="12">
        <f>VLOOKUP(C153,'Sheet2 (2)'!$I$3:$R$329,3,FALSE)</f>
        <v>87389</v>
      </c>
      <c r="G153" s="4">
        <v>376</v>
      </c>
      <c r="H153" s="4">
        <v>2466</v>
      </c>
      <c r="I153" s="13">
        <f t="shared" si="17"/>
        <v>2.8218654521736148</v>
      </c>
      <c r="J153" s="4"/>
      <c r="K153" s="4">
        <v>376</v>
      </c>
      <c r="L153" s="3">
        <v>4</v>
      </c>
      <c r="M153" s="3">
        <v>13</v>
      </c>
      <c r="N153" s="3">
        <v>8</v>
      </c>
      <c r="O153" s="3">
        <v>1669</v>
      </c>
      <c r="P153" s="3"/>
      <c r="Q153" s="3"/>
      <c r="R153" s="3"/>
      <c r="S153" s="3"/>
      <c r="T153" s="3"/>
      <c r="U153" s="4"/>
      <c r="V153" s="4"/>
      <c r="W153" s="4"/>
      <c r="X153" s="4"/>
      <c r="Y153" s="4"/>
      <c r="Z153" s="4">
        <f>SUM(U153:Y153)</f>
        <v>0</v>
      </c>
      <c r="AA153" s="3"/>
    </row>
    <row r="154" spans="1:27" ht="15" customHeight="1" x14ac:dyDescent="0.25">
      <c r="A154" s="3" t="s">
        <v>23</v>
      </c>
      <c r="B154" s="3" t="s">
        <v>149</v>
      </c>
      <c r="C154" s="7" t="str">
        <f>VLOOKUP(B154,'Sheet2 (2)'!$C$1:$D$349,2,FALSE)</f>
        <v>MMR004005</v>
      </c>
      <c r="D154" s="15">
        <v>42220</v>
      </c>
      <c r="E154" s="12">
        <f>VLOOKUP(C154,'Sheet2 (2)'!$I$3:$R$329,6,FALSE)</f>
        <v>5055</v>
      </c>
      <c r="F154" s="12">
        <f>VLOOKUP(C154,'Sheet2 (2)'!$I$3:$R$329,3,FALSE)</f>
        <v>32400</v>
      </c>
      <c r="G154" s="4">
        <v>191</v>
      </c>
      <c r="H154" s="4">
        <v>1191</v>
      </c>
      <c r="I154" s="13">
        <f t="shared" si="17"/>
        <v>3.675925925925926</v>
      </c>
      <c r="J154" s="4"/>
      <c r="K154" s="4">
        <v>184</v>
      </c>
      <c r="L154" s="3">
        <v>6</v>
      </c>
      <c r="M154" s="3"/>
      <c r="N154" s="3">
        <v>3</v>
      </c>
      <c r="O154" s="3">
        <v>780</v>
      </c>
      <c r="P154" s="3">
        <v>67</v>
      </c>
      <c r="Q154" s="3"/>
      <c r="R154" s="3"/>
      <c r="S154" s="3"/>
      <c r="T154" s="3">
        <v>918</v>
      </c>
      <c r="U154" s="4"/>
      <c r="V154" s="4"/>
      <c r="W154" s="4"/>
      <c r="X154" s="4"/>
      <c r="Y154" s="4"/>
      <c r="Z154" s="4">
        <f>SUM(U154:Y154)</f>
        <v>0</v>
      </c>
      <c r="AA154" s="3"/>
    </row>
    <row r="155" spans="1:27" ht="15" customHeight="1" x14ac:dyDescent="0.25">
      <c r="A155" s="3" t="s">
        <v>23</v>
      </c>
      <c r="B155" s="3" t="s">
        <v>143</v>
      </c>
      <c r="C155" s="7" t="str">
        <f>VLOOKUP(B155,'Sheet2 (2)'!$C$1:$D$349,2,FALSE)</f>
        <v>MMR004006</v>
      </c>
      <c r="D155" s="15">
        <v>42206</v>
      </c>
      <c r="E155" s="12">
        <f>VLOOKUP(C155,'Sheet2 (2)'!$I$3:$R$329,6,FALSE)</f>
        <v>8541</v>
      </c>
      <c r="F155" s="12">
        <f>VLOOKUP(C155,'Sheet2 (2)'!$I$3:$R$329,3,FALSE)</f>
        <v>42540</v>
      </c>
      <c r="G155" s="4">
        <v>111</v>
      </c>
      <c r="H155" s="4">
        <v>578</v>
      </c>
      <c r="I155" s="13">
        <v>1.3587212035731078</v>
      </c>
      <c r="J155" s="4">
        <v>1</v>
      </c>
      <c r="K155" s="4">
        <v>111</v>
      </c>
      <c r="L155" s="3">
        <v>3</v>
      </c>
      <c r="M155" s="3"/>
      <c r="N155" s="3"/>
      <c r="O155" s="3">
        <v>600</v>
      </c>
      <c r="P155" s="3"/>
      <c r="Q155" s="3"/>
      <c r="R155" s="3"/>
      <c r="S155" s="3"/>
      <c r="T155" s="3">
        <v>275</v>
      </c>
      <c r="U155" s="4"/>
      <c r="V155" s="4"/>
      <c r="W155" s="4"/>
      <c r="X155" s="4"/>
      <c r="Y155" s="4">
        <v>100000</v>
      </c>
      <c r="Z155" s="4">
        <v>100000</v>
      </c>
      <c r="AA155" s="3" t="s">
        <v>144</v>
      </c>
    </row>
    <row r="156" spans="1:27" ht="15" customHeight="1" x14ac:dyDescent="0.25">
      <c r="A156" s="3" t="s">
        <v>23</v>
      </c>
      <c r="B156" s="3" t="s">
        <v>150</v>
      </c>
      <c r="C156" s="7" t="str">
        <f>VLOOKUP(B156,'Sheet2 (2)'!$C$1:$D$349,2,FALSE)</f>
        <v>MMR004008</v>
      </c>
      <c r="D156" s="15">
        <v>42220</v>
      </c>
      <c r="E156" s="12">
        <f>VLOOKUP(C156,'Sheet2 (2)'!$I$3:$R$329,6,FALSE)</f>
        <v>3976</v>
      </c>
      <c r="F156" s="12">
        <f>VLOOKUP(C156,'Sheet2 (2)'!$I$3:$R$329,3,FALSE)</f>
        <v>21259</v>
      </c>
      <c r="G156" s="4">
        <v>364</v>
      </c>
      <c r="H156" s="4">
        <v>1769</v>
      </c>
      <c r="I156" s="13">
        <f t="shared" ref="I156:I169" si="38">H156/F156*100</f>
        <v>8.3211816171974213</v>
      </c>
      <c r="J156" s="4"/>
      <c r="K156" s="4">
        <v>39</v>
      </c>
      <c r="L156" s="3">
        <v>4</v>
      </c>
      <c r="M156" s="3"/>
      <c r="N156" s="3">
        <v>8</v>
      </c>
      <c r="O156" s="3">
        <v>416</v>
      </c>
      <c r="P156" s="3">
        <v>36</v>
      </c>
      <c r="Q156" s="3">
        <v>4</v>
      </c>
      <c r="R156" s="3"/>
      <c r="S156" s="3"/>
      <c r="T156" s="3">
        <v>345</v>
      </c>
      <c r="U156" s="4"/>
      <c r="V156" s="4"/>
      <c r="W156" s="4"/>
      <c r="X156" s="4"/>
      <c r="Y156" s="4"/>
      <c r="Z156" s="4">
        <f>SUM(U156:Y156)</f>
        <v>0</v>
      </c>
      <c r="AA156" s="3"/>
    </row>
    <row r="157" spans="1:27" ht="15" customHeight="1" x14ac:dyDescent="0.25">
      <c r="A157" s="3" t="s">
        <v>23</v>
      </c>
      <c r="B157" s="3" t="s">
        <v>151</v>
      </c>
      <c r="C157" s="7" t="str">
        <f>VLOOKUP(B157,'Sheet2 (2)'!$C$1:$D$349,2,FALSE)</f>
        <v>MMR004007</v>
      </c>
      <c r="D157" s="15">
        <v>42220</v>
      </c>
      <c r="E157" s="12">
        <f>VLOOKUP(C157,'Sheet2 (2)'!$I$3:$R$329,6,FALSE)</f>
        <v>10248</v>
      </c>
      <c r="F157" s="12">
        <f>VLOOKUP(C157,'Sheet2 (2)'!$I$3:$R$329,3,FALSE)</f>
        <v>51557</v>
      </c>
      <c r="G157" s="4">
        <v>650</v>
      </c>
      <c r="H157" s="4">
        <v>3280</v>
      </c>
      <c r="I157" s="13">
        <f t="shared" si="38"/>
        <v>6.3618907228892301</v>
      </c>
      <c r="J157" s="4"/>
      <c r="K157" s="4">
        <v>39</v>
      </c>
      <c r="L157" s="3">
        <v>7</v>
      </c>
      <c r="M157" s="3"/>
      <c r="N157" s="3">
        <v>12</v>
      </c>
      <c r="O157" s="3">
        <v>470</v>
      </c>
      <c r="P157" s="3"/>
      <c r="Q157" s="3"/>
      <c r="R157" s="3"/>
      <c r="S157" s="3"/>
      <c r="T157" s="3"/>
      <c r="U157" s="4"/>
      <c r="V157" s="4"/>
      <c r="W157" s="4"/>
      <c r="X157" s="4"/>
      <c r="Y157" s="4"/>
      <c r="Z157" s="4">
        <f>SUM(U157:Y157)</f>
        <v>0</v>
      </c>
      <c r="AA157" s="3"/>
    </row>
    <row r="158" spans="1:27" ht="15" customHeight="1" x14ac:dyDescent="0.25">
      <c r="A158" s="3" t="s">
        <v>23</v>
      </c>
      <c r="B158" s="3" t="s">
        <v>146</v>
      </c>
      <c r="C158" s="7" t="str">
        <f>VLOOKUP(B158,'Sheet2 (2)'!$C$1:$D$349,2,FALSE)</f>
        <v>MMR004009</v>
      </c>
      <c r="D158" s="15">
        <v>42220</v>
      </c>
      <c r="E158" s="12">
        <f>VLOOKUP(C158,'Sheet2 (2)'!$I$3:$R$329,6,FALSE)</f>
        <v>19531</v>
      </c>
      <c r="F158" s="12">
        <f>VLOOKUP(C158,'Sheet2 (2)'!$I$3:$R$329,3,FALSE)</f>
        <v>96899</v>
      </c>
      <c r="G158" s="4">
        <v>950</v>
      </c>
      <c r="H158" s="4">
        <v>4550</v>
      </c>
      <c r="I158" s="13">
        <f t="shared" si="38"/>
        <v>4.6956108938172738</v>
      </c>
      <c r="J158" s="4"/>
      <c r="K158" s="4">
        <v>950</v>
      </c>
      <c r="L158" s="3">
        <v>14</v>
      </c>
      <c r="M158" s="3"/>
      <c r="N158" s="3"/>
      <c r="O158" s="3">
        <v>761</v>
      </c>
      <c r="P158" s="3">
        <v>950</v>
      </c>
      <c r="Q158" s="3">
        <v>7</v>
      </c>
      <c r="R158" s="3">
        <v>1</v>
      </c>
      <c r="S158" s="3"/>
      <c r="T158" s="3"/>
      <c r="U158" s="4"/>
      <c r="V158" s="4"/>
      <c r="W158" s="4"/>
      <c r="X158" s="4">
        <v>1544620</v>
      </c>
      <c r="Y158" s="4"/>
      <c r="Z158" s="4">
        <f t="shared" si="15"/>
        <v>1544620</v>
      </c>
      <c r="AA158" s="3"/>
    </row>
    <row r="159" spans="1:27" ht="15" customHeight="1" x14ac:dyDescent="0.25">
      <c r="A159" s="111" t="s">
        <v>982</v>
      </c>
      <c r="B159" s="112"/>
      <c r="C159" s="113"/>
      <c r="D159" s="58"/>
      <c r="E159" s="59">
        <f>SUM(E150:E158)</f>
        <v>91387</v>
      </c>
      <c r="F159" s="59">
        <f t="shared" ref="F159:Z159" si="39">SUM(F150:F158)</f>
        <v>478690</v>
      </c>
      <c r="G159" s="59">
        <f t="shared" si="39"/>
        <v>4010</v>
      </c>
      <c r="H159" s="59">
        <f t="shared" si="39"/>
        <v>20284</v>
      </c>
      <c r="I159" s="60">
        <f>H159/F159*100</f>
        <v>4.2373978984311345</v>
      </c>
      <c r="J159" s="59">
        <f t="shared" si="39"/>
        <v>5</v>
      </c>
      <c r="K159" s="59">
        <f t="shared" si="39"/>
        <v>2666</v>
      </c>
      <c r="L159" s="59">
        <f t="shared" si="39"/>
        <v>52</v>
      </c>
      <c r="M159" s="59">
        <f t="shared" si="39"/>
        <v>28</v>
      </c>
      <c r="N159" s="59">
        <f t="shared" si="39"/>
        <v>38</v>
      </c>
      <c r="O159" s="59">
        <f t="shared" si="39"/>
        <v>6797</v>
      </c>
      <c r="P159" s="59">
        <f t="shared" si="39"/>
        <v>1053</v>
      </c>
      <c r="Q159" s="59">
        <f t="shared" si="39"/>
        <v>11</v>
      </c>
      <c r="R159" s="59">
        <f t="shared" si="39"/>
        <v>1</v>
      </c>
      <c r="S159" s="59">
        <f t="shared" si="39"/>
        <v>0</v>
      </c>
      <c r="T159" s="59">
        <f t="shared" si="39"/>
        <v>1538</v>
      </c>
      <c r="U159" s="59">
        <f t="shared" si="39"/>
        <v>0</v>
      </c>
      <c r="V159" s="59">
        <f t="shared" si="39"/>
        <v>0</v>
      </c>
      <c r="W159" s="59">
        <f t="shared" si="39"/>
        <v>52340000</v>
      </c>
      <c r="X159" s="59">
        <f t="shared" si="39"/>
        <v>4179968</v>
      </c>
      <c r="Y159" s="59">
        <f t="shared" si="39"/>
        <v>500000</v>
      </c>
      <c r="Z159" s="59">
        <f t="shared" si="39"/>
        <v>57019968</v>
      </c>
      <c r="AA159" s="3"/>
    </row>
    <row r="160" spans="1:27" ht="15" customHeight="1" x14ac:dyDescent="0.25">
      <c r="A160" s="3" t="s">
        <v>37</v>
      </c>
      <c r="B160" s="3" t="s">
        <v>152</v>
      </c>
      <c r="C160" s="7" t="str">
        <f>VLOOKUP(B160,'Sheet2 (2)'!$C$1:$D$349,2,FALSE)</f>
        <v>MMR011009</v>
      </c>
      <c r="D160" s="15">
        <v>42215</v>
      </c>
      <c r="E160" s="12">
        <f>VLOOKUP(C160,'Sheet2 (2)'!$I$3:$R$329,6,FALSE)</f>
        <v>38110</v>
      </c>
      <c r="F160" s="12">
        <f>VLOOKUP(C160,'Sheet2 (2)'!$I$3:$R$329,3,FALSE)</f>
        <v>184333</v>
      </c>
      <c r="G160" s="4">
        <v>330</v>
      </c>
      <c r="H160" s="4">
        <v>1520</v>
      </c>
      <c r="I160" s="13">
        <f t="shared" si="38"/>
        <v>0.8245946195201076</v>
      </c>
      <c r="J160" s="4"/>
      <c r="K160" s="4">
        <v>1</v>
      </c>
      <c r="L160" s="3"/>
      <c r="M160" s="3"/>
      <c r="N160" s="3"/>
      <c r="O160" s="3"/>
      <c r="P160" s="3">
        <v>329</v>
      </c>
      <c r="Q160" s="3"/>
      <c r="R160" s="3"/>
      <c r="S160" s="3"/>
      <c r="T160" s="3">
        <v>1968</v>
      </c>
      <c r="U160" s="4"/>
      <c r="V160" s="4">
        <v>927360</v>
      </c>
      <c r="W160" s="4"/>
      <c r="X160" s="4">
        <v>1999980</v>
      </c>
      <c r="Y160" s="4"/>
      <c r="Z160" s="4">
        <f t="shared" si="15"/>
        <v>2927340</v>
      </c>
      <c r="AA160" s="3"/>
    </row>
    <row r="161" spans="1:27" ht="15" customHeight="1" x14ac:dyDescent="0.25">
      <c r="A161" s="3" t="s">
        <v>37</v>
      </c>
      <c r="B161" s="3" t="s">
        <v>153</v>
      </c>
      <c r="C161" s="7" t="str">
        <f>VLOOKUP(B161,'Sheet2 (2)'!$C$1:$D$349,2,FALSE)</f>
        <v>MMR011010</v>
      </c>
      <c r="D161" s="15">
        <v>42215</v>
      </c>
      <c r="E161" s="12">
        <f>VLOOKUP(C161,'Sheet2 (2)'!$I$3:$R$329,6,FALSE)</f>
        <v>39207</v>
      </c>
      <c r="F161" s="12">
        <f>VLOOKUP(C161,'Sheet2 (2)'!$I$3:$R$329,3,FALSE)</f>
        <v>180232</v>
      </c>
      <c r="G161" s="4">
        <v>1114</v>
      </c>
      <c r="H161" s="4">
        <v>4824</v>
      </c>
      <c r="I161" s="13">
        <f t="shared" si="38"/>
        <v>2.676550224155533</v>
      </c>
      <c r="J161" s="4"/>
      <c r="K161" s="4">
        <v>19</v>
      </c>
      <c r="L161" s="3"/>
      <c r="M161" s="3"/>
      <c r="N161" s="3"/>
      <c r="O161" s="3">
        <v>2220</v>
      </c>
      <c r="P161" s="3">
        <v>1120</v>
      </c>
      <c r="Q161" s="3"/>
      <c r="R161" s="3"/>
      <c r="S161" s="3"/>
      <c r="T161" s="3">
        <v>5315</v>
      </c>
      <c r="U161" s="4"/>
      <c r="V161" s="4">
        <v>2616880</v>
      </c>
      <c r="W161" s="4"/>
      <c r="X161" s="4">
        <v>349590</v>
      </c>
      <c r="Y161" s="4"/>
      <c r="Z161" s="4">
        <f t="shared" si="15"/>
        <v>2966470</v>
      </c>
      <c r="AA161" s="3"/>
    </row>
    <row r="162" spans="1:27" ht="15" customHeight="1" x14ac:dyDescent="0.25">
      <c r="A162" s="3" t="s">
        <v>37</v>
      </c>
      <c r="B162" s="3" t="s">
        <v>154</v>
      </c>
      <c r="C162" s="7" t="str">
        <f>VLOOKUP(B162,'Sheet2 (2)'!$C$1:$D$349,2,FALSE)</f>
        <v>MMR011007</v>
      </c>
      <c r="D162" s="15">
        <v>42216</v>
      </c>
      <c r="E162" s="12">
        <f>VLOOKUP(C162,'Sheet2 (2)'!$I$3:$R$329,6,FALSE)</f>
        <v>48336</v>
      </c>
      <c r="F162" s="12">
        <f>VLOOKUP(C162,'Sheet2 (2)'!$I$3:$R$329,3,FALSE)</f>
        <v>237741</v>
      </c>
      <c r="G162" s="4">
        <v>99</v>
      </c>
      <c r="H162" s="4">
        <v>439</v>
      </c>
      <c r="I162" s="13">
        <f t="shared" si="38"/>
        <v>0.18465472930626184</v>
      </c>
      <c r="J162" s="4"/>
      <c r="K162" s="4"/>
      <c r="L162" s="3"/>
      <c r="M162" s="3"/>
      <c r="N162" s="3"/>
      <c r="O162" s="3"/>
      <c r="P162" s="3">
        <v>99</v>
      </c>
      <c r="Q162" s="3">
        <v>3</v>
      </c>
      <c r="R162" s="3"/>
      <c r="S162" s="3"/>
      <c r="T162" s="3">
        <v>4745</v>
      </c>
      <c r="U162" s="4"/>
      <c r="V162" s="4">
        <v>613760</v>
      </c>
      <c r="W162" s="4"/>
      <c r="X162" s="4"/>
      <c r="Y162" s="4"/>
      <c r="Z162" s="4">
        <f t="shared" si="15"/>
        <v>613760</v>
      </c>
      <c r="AA162" s="3"/>
    </row>
    <row r="163" spans="1:27" ht="15" customHeight="1" x14ac:dyDescent="0.25">
      <c r="A163" s="3" t="s">
        <v>37</v>
      </c>
      <c r="B163" s="66" t="s">
        <v>467</v>
      </c>
      <c r="C163" s="7" t="str">
        <f>VLOOKUP(B163,'Sheet2 (2)'!$C$1:$D$349,2,FALSE)</f>
        <v>MMR011003</v>
      </c>
      <c r="D163" s="15">
        <v>42216</v>
      </c>
      <c r="E163" s="12">
        <f>VLOOKUP(C163,'Sheet2 (2)'!$I$3:$R$329,6,FALSE)</f>
        <v>27944</v>
      </c>
      <c r="F163" s="12">
        <f>VLOOKUP(C163,'Sheet2 (2)'!$I$3:$R$329,3,FALSE)</f>
        <v>122089</v>
      </c>
      <c r="G163" s="4"/>
      <c r="H163" s="4"/>
      <c r="I163" s="13"/>
      <c r="J163" s="4"/>
      <c r="K163" s="4">
        <v>5</v>
      </c>
      <c r="L163" s="3"/>
      <c r="M163" s="3"/>
      <c r="N163" s="3"/>
      <c r="O163" s="3"/>
      <c r="P163" s="3"/>
      <c r="Q163" s="3"/>
      <c r="R163" s="3"/>
      <c r="S163" s="3"/>
      <c r="T163" s="3"/>
      <c r="U163" s="4"/>
      <c r="V163" s="4"/>
      <c r="W163" s="4"/>
      <c r="X163" s="4"/>
      <c r="Y163" s="4"/>
      <c r="Z163" s="4"/>
      <c r="AA163" s="3"/>
    </row>
    <row r="164" spans="1:27" ht="15" customHeight="1" x14ac:dyDescent="0.25">
      <c r="A164" s="3" t="s">
        <v>37</v>
      </c>
      <c r="B164" s="66" t="s">
        <v>471</v>
      </c>
      <c r="C164" s="7" t="str">
        <f>VLOOKUP(B164,'Sheet2 (2)'!$C$1:$D$349,2,FALSE)</f>
        <v>MMR011001</v>
      </c>
      <c r="D164" s="15"/>
      <c r="E164" s="12">
        <f>VLOOKUP(C164,'Sheet2 (2)'!$I$3:$R$329,6,FALSE)</f>
        <v>57413</v>
      </c>
      <c r="F164" s="12">
        <f>VLOOKUP(C164,'Sheet2 (2)'!$I$3:$R$329,3,FALSE)</f>
        <v>288120</v>
      </c>
      <c r="G164" s="4"/>
      <c r="H164" s="4"/>
      <c r="I164" s="13"/>
      <c r="J164" s="4"/>
      <c r="K164" s="4"/>
      <c r="L164" s="3">
        <v>2</v>
      </c>
      <c r="M164" s="3"/>
      <c r="N164" s="3"/>
      <c r="O164" s="3"/>
      <c r="P164" s="3"/>
      <c r="Q164" s="3">
        <v>3</v>
      </c>
      <c r="R164" s="3"/>
      <c r="S164" s="3"/>
      <c r="T164" s="3">
        <v>82</v>
      </c>
      <c r="U164" s="4"/>
      <c r="V164" s="4"/>
      <c r="W164" s="4"/>
      <c r="X164" s="4"/>
      <c r="Y164" s="4"/>
      <c r="Z164" s="4"/>
      <c r="AA164" s="3"/>
    </row>
    <row r="165" spans="1:27" ht="15" customHeight="1" x14ac:dyDescent="0.25">
      <c r="A165" s="3" t="s">
        <v>37</v>
      </c>
      <c r="B165" s="66" t="s">
        <v>475</v>
      </c>
      <c r="C165" s="7" t="str">
        <f>VLOOKUP(B165,'Sheet2 (2)'!$C$1:$D$349,2,FALSE)</f>
        <v>MMR011008</v>
      </c>
      <c r="D165" s="15">
        <v>42215</v>
      </c>
      <c r="E165" s="12">
        <f>VLOOKUP(C165,'Sheet2 (2)'!$I$3:$R$329,6,FALSE)</f>
        <v>44244</v>
      </c>
      <c r="F165" s="12">
        <f>VLOOKUP(C165,'Sheet2 (2)'!$I$3:$R$329,3,FALSE)</f>
        <v>218010</v>
      </c>
      <c r="G165" s="4"/>
      <c r="H165" s="4"/>
      <c r="I165" s="13"/>
      <c r="J165" s="4"/>
      <c r="K165" s="4">
        <v>19</v>
      </c>
      <c r="L165" s="3"/>
      <c r="M165" s="3">
        <v>5</v>
      </c>
      <c r="N165" s="3"/>
      <c r="O165" s="3">
        <v>74</v>
      </c>
      <c r="P165" s="3"/>
      <c r="Q165" s="3">
        <v>4</v>
      </c>
      <c r="R165" s="3"/>
      <c r="S165" s="3"/>
      <c r="T165" s="3">
        <v>900</v>
      </c>
      <c r="U165" s="4"/>
      <c r="V165" s="4"/>
      <c r="W165" s="4"/>
      <c r="X165" s="4"/>
      <c r="Y165" s="4"/>
      <c r="Z165" s="4"/>
      <c r="AA165" s="3"/>
    </row>
    <row r="166" spans="1:27" ht="15" customHeight="1" x14ac:dyDescent="0.25">
      <c r="A166" s="111" t="s">
        <v>990</v>
      </c>
      <c r="B166" s="112"/>
      <c r="C166" s="113"/>
      <c r="D166" s="58"/>
      <c r="E166" s="59">
        <f>SUM(E160:E165)</f>
        <v>255254</v>
      </c>
      <c r="F166" s="59">
        <f t="shared" ref="F166:Z166" si="40">SUM(F160:F165)</f>
        <v>1230525</v>
      </c>
      <c r="G166" s="59">
        <f t="shared" si="40"/>
        <v>1543</v>
      </c>
      <c r="H166" s="59">
        <f t="shared" si="40"/>
        <v>6783</v>
      </c>
      <c r="I166" s="60">
        <f>H166/F166*100</f>
        <v>0.55122813433290663</v>
      </c>
      <c r="J166" s="59">
        <f t="shared" si="40"/>
        <v>0</v>
      </c>
      <c r="K166" s="59">
        <f t="shared" si="40"/>
        <v>44</v>
      </c>
      <c r="L166" s="59">
        <f t="shared" si="40"/>
        <v>2</v>
      </c>
      <c r="M166" s="59">
        <f t="shared" si="40"/>
        <v>5</v>
      </c>
      <c r="N166" s="59">
        <f t="shared" si="40"/>
        <v>0</v>
      </c>
      <c r="O166" s="59">
        <f t="shared" si="40"/>
        <v>2294</v>
      </c>
      <c r="P166" s="59">
        <f t="shared" si="40"/>
        <v>1548</v>
      </c>
      <c r="Q166" s="59">
        <f t="shared" si="40"/>
        <v>10</v>
      </c>
      <c r="R166" s="59">
        <f t="shared" si="40"/>
        <v>0</v>
      </c>
      <c r="S166" s="59">
        <f t="shared" si="40"/>
        <v>0</v>
      </c>
      <c r="T166" s="59">
        <f t="shared" si="40"/>
        <v>13010</v>
      </c>
      <c r="U166" s="59">
        <f t="shared" si="40"/>
        <v>0</v>
      </c>
      <c r="V166" s="59">
        <f t="shared" si="40"/>
        <v>4158000</v>
      </c>
      <c r="W166" s="59">
        <f t="shared" si="40"/>
        <v>0</v>
      </c>
      <c r="X166" s="59">
        <f t="shared" si="40"/>
        <v>2349570</v>
      </c>
      <c r="Y166" s="59">
        <f t="shared" si="40"/>
        <v>0</v>
      </c>
      <c r="Z166" s="59">
        <f t="shared" si="40"/>
        <v>6507570</v>
      </c>
      <c r="AA166" s="3"/>
    </row>
    <row r="167" spans="1:27" ht="15" customHeight="1" x14ac:dyDescent="0.25">
      <c r="A167" s="3" t="s">
        <v>21</v>
      </c>
      <c r="B167" s="7" t="s">
        <v>21</v>
      </c>
      <c r="C167" s="7" t="str">
        <f>VLOOKUP(B167,'Sheet2 (2)'!$C$1:$D$349,2,FALSE)</f>
        <v>MMR009001</v>
      </c>
      <c r="D167" s="15">
        <v>42215</v>
      </c>
      <c r="E167" s="12">
        <f>VLOOKUP(C167,'Sheet2 (2)'!$I$3:$R$329,6,FALSE)</f>
        <v>68705</v>
      </c>
      <c r="F167" s="12">
        <f>VLOOKUP(C167,'Sheet2 (2)'!$I$3:$R$329,3,FALSE)</f>
        <v>288883</v>
      </c>
      <c r="G167" s="4">
        <v>1269</v>
      </c>
      <c r="H167" s="4">
        <v>5034</v>
      </c>
      <c r="I167" s="12">
        <f t="shared" si="38"/>
        <v>1.7425739832388889</v>
      </c>
      <c r="J167" s="4">
        <v>1</v>
      </c>
      <c r="K167" s="4"/>
      <c r="L167" s="4"/>
      <c r="M167" s="4"/>
      <c r="N167" s="4">
        <v>10</v>
      </c>
      <c r="O167" s="4"/>
      <c r="P167" s="4">
        <v>1192</v>
      </c>
      <c r="Q167" s="4">
        <v>2</v>
      </c>
      <c r="R167" s="4">
        <v>1</v>
      </c>
      <c r="S167" s="4">
        <v>2</v>
      </c>
      <c r="T167" s="4">
        <v>2427</v>
      </c>
      <c r="U167" s="4"/>
      <c r="V167" s="4"/>
      <c r="W167" s="4"/>
      <c r="X167" s="4">
        <v>5243850</v>
      </c>
      <c r="Y167" s="4"/>
      <c r="Z167" s="4">
        <f>SUM(U167:Y167)</f>
        <v>5243850</v>
      </c>
      <c r="AA167" s="3"/>
    </row>
    <row r="168" spans="1:27" ht="15" customHeight="1" x14ac:dyDescent="0.25">
      <c r="A168" s="3" t="s">
        <v>21</v>
      </c>
      <c r="B168" s="7" t="s">
        <v>160</v>
      </c>
      <c r="C168" s="7" t="str">
        <f>VLOOKUP(B168,'Sheet2 (2)'!$C$1:$D$349,2,FALSE)</f>
        <v>MMR009002</v>
      </c>
      <c r="D168" s="15">
        <v>42221</v>
      </c>
      <c r="E168" s="12">
        <f>VLOOKUP(C168,'Sheet2 (2)'!$I$3:$R$329,6,FALSE)</f>
        <v>32498</v>
      </c>
      <c r="F168" s="12">
        <f>VLOOKUP(C168,'Sheet2 (2)'!$I$3:$R$329,3,FALSE)</f>
        <v>134057</v>
      </c>
      <c r="G168" s="4">
        <v>60</v>
      </c>
      <c r="H168" s="4">
        <v>6502</v>
      </c>
      <c r="I168" s="12">
        <f t="shared" si="38"/>
        <v>4.8501756715427025</v>
      </c>
      <c r="J168" s="4"/>
      <c r="K168" s="4"/>
      <c r="L168" s="4"/>
      <c r="M168" s="4"/>
      <c r="N168" s="4">
        <v>1</v>
      </c>
      <c r="O168" s="4"/>
      <c r="P168" s="4">
        <v>4427</v>
      </c>
      <c r="Q168" s="4">
        <v>22</v>
      </c>
      <c r="R168" s="4">
        <v>28</v>
      </c>
      <c r="S168" s="4"/>
      <c r="T168" s="4"/>
      <c r="U168" s="4"/>
      <c r="V168" s="4"/>
      <c r="W168" s="4"/>
      <c r="X168" s="4"/>
      <c r="Y168" s="4"/>
      <c r="Z168" s="4">
        <f>SUM(U168:Y168)</f>
        <v>0</v>
      </c>
      <c r="AA168" s="3"/>
    </row>
    <row r="169" spans="1:27" ht="15" customHeight="1" x14ac:dyDescent="0.25">
      <c r="A169" s="3" t="s">
        <v>21</v>
      </c>
      <c r="B169" s="7" t="s">
        <v>161</v>
      </c>
      <c r="C169" s="7" t="str">
        <f>VLOOKUP(B169,'Sheet2 (2)'!$C$1:$D$349,2,FALSE)</f>
        <v>MMR009003</v>
      </c>
      <c r="D169" s="15">
        <v>42221</v>
      </c>
      <c r="E169" s="12">
        <f>VLOOKUP(C169,'Sheet2 (2)'!$I$3:$R$329,6,FALSE)</f>
        <v>44633</v>
      </c>
      <c r="F169" s="12">
        <f>VLOOKUP(C169,'Sheet2 (2)'!$I$3:$R$329,3,FALSE)</f>
        <v>185133</v>
      </c>
      <c r="G169" s="4">
        <v>1272</v>
      </c>
      <c r="H169" s="4">
        <v>5247</v>
      </c>
      <c r="I169" s="12">
        <f t="shared" si="38"/>
        <v>2.8341786715496426</v>
      </c>
      <c r="J169" s="4"/>
      <c r="K169" s="4"/>
      <c r="L169" s="4"/>
      <c r="M169" s="4"/>
      <c r="N169" s="4"/>
      <c r="O169" s="4"/>
      <c r="P169" s="4">
        <v>1203</v>
      </c>
      <c r="Q169" s="4">
        <v>6</v>
      </c>
      <c r="R169" s="4">
        <v>2</v>
      </c>
      <c r="S169" s="4"/>
      <c r="T169" s="4"/>
      <c r="U169" s="4"/>
      <c r="V169" s="4"/>
      <c r="W169" s="4"/>
      <c r="X169" s="4"/>
      <c r="Y169" s="4"/>
      <c r="Z169" s="4">
        <f>SUM(U169:Y169)</f>
        <v>0</v>
      </c>
      <c r="AA169" s="3"/>
    </row>
    <row r="170" spans="1:27" ht="15" customHeight="1" x14ac:dyDescent="0.25">
      <c r="A170" s="3" t="s">
        <v>21</v>
      </c>
      <c r="B170" s="7" t="s">
        <v>419</v>
      </c>
      <c r="C170" s="7" t="str">
        <f>VLOOKUP(B170,'Sheet2 (2)'!$C$1:$D$349,2,FALSE)</f>
        <v>MMR009004</v>
      </c>
      <c r="D170" s="15"/>
      <c r="E170" s="12">
        <f>VLOOKUP(C170,'Sheet2 (2)'!$I$3:$R$329,6,FALSE)</f>
        <v>60339</v>
      </c>
      <c r="F170" s="12">
        <f>VLOOKUP(C170,'Sheet2 (2)'!$I$3:$R$329,3,FALSE)</f>
        <v>259367</v>
      </c>
      <c r="G170" s="4"/>
      <c r="H170" s="4"/>
      <c r="I170" s="12"/>
      <c r="J170" s="4"/>
      <c r="K170" s="4"/>
      <c r="L170" s="4"/>
      <c r="M170" s="4"/>
      <c r="N170" s="4"/>
      <c r="O170" s="4">
        <v>35</v>
      </c>
      <c r="P170" s="4"/>
      <c r="Q170" s="4"/>
      <c r="R170" s="4"/>
      <c r="S170" s="4"/>
      <c r="T170" s="4">
        <v>35</v>
      </c>
      <c r="U170" s="4"/>
      <c r="V170" s="4"/>
      <c r="W170" s="4"/>
      <c r="X170" s="4"/>
      <c r="Y170" s="4"/>
      <c r="Z170" s="4"/>
      <c r="AA170" s="3"/>
    </row>
    <row r="171" spans="1:27" ht="15" customHeight="1" x14ac:dyDescent="0.25">
      <c r="A171" s="3" t="s">
        <v>21</v>
      </c>
      <c r="B171" s="7" t="s">
        <v>413</v>
      </c>
      <c r="C171" s="7" t="str">
        <f>VLOOKUP(B171,'Sheet2 (2)'!$C$1:$D$349,2,FALSE)</f>
        <v>MMR009005</v>
      </c>
      <c r="D171" s="15"/>
      <c r="E171" s="12">
        <f>VLOOKUP(C171,'Sheet2 (2)'!$I$3:$R$329,6,FALSE)</f>
        <v>37041</v>
      </c>
      <c r="F171" s="12">
        <f>VLOOKUP(C171,'Sheet2 (2)'!$I$3:$R$329,3,FALSE)</f>
        <v>159353</v>
      </c>
      <c r="G171" s="4"/>
      <c r="H171" s="4"/>
      <c r="I171" s="12"/>
      <c r="J171" s="4"/>
      <c r="K171" s="4"/>
      <c r="L171" s="4"/>
      <c r="M171" s="4"/>
      <c r="N171" s="4"/>
      <c r="O171" s="4"/>
      <c r="P171" s="4"/>
      <c r="Q171" s="4"/>
      <c r="R171" s="4"/>
      <c r="S171" s="4"/>
      <c r="T171" s="4">
        <v>411</v>
      </c>
      <c r="U171" s="4"/>
      <c r="V171" s="4"/>
      <c r="W171" s="4"/>
      <c r="X171" s="4"/>
      <c r="Y171" s="4"/>
      <c r="Z171" s="4"/>
      <c r="AA171" s="3"/>
    </row>
    <row r="172" spans="1:27" ht="15" customHeight="1" x14ac:dyDescent="0.25">
      <c r="A172" s="3" t="s">
        <v>21</v>
      </c>
      <c r="B172" s="7" t="s">
        <v>162</v>
      </c>
      <c r="C172" s="7" t="str">
        <f>VLOOKUP(B172,'Sheet2 (2)'!$C$1:$D$349,2,FALSE)</f>
        <v>MMR009007</v>
      </c>
      <c r="D172" s="15">
        <v>42221</v>
      </c>
      <c r="E172" s="12">
        <f>VLOOKUP(C172,'Sheet2 (2)'!$I$3:$R$329,6,FALSE)</f>
        <v>43837</v>
      </c>
      <c r="F172" s="12">
        <f>VLOOKUP(C172,'Sheet2 (2)'!$I$3:$R$329,3,FALSE)</f>
        <v>188688</v>
      </c>
      <c r="G172" s="4">
        <v>3158</v>
      </c>
      <c r="H172" s="4">
        <v>12665</v>
      </c>
      <c r="I172" s="12">
        <f t="shared" ref="I172:I178" si="41">H172/F172*100</f>
        <v>6.7121385567709666</v>
      </c>
      <c r="J172" s="4"/>
      <c r="K172" s="4"/>
      <c r="L172" s="4"/>
      <c r="M172" s="4"/>
      <c r="N172" s="4"/>
      <c r="O172" s="4">
        <v>678</v>
      </c>
      <c r="P172" s="4">
        <v>3076</v>
      </c>
      <c r="Q172" s="4">
        <v>12</v>
      </c>
      <c r="R172" s="4">
        <v>4</v>
      </c>
      <c r="S172" s="4"/>
      <c r="T172" s="4">
        <v>1375</v>
      </c>
      <c r="U172" s="4"/>
      <c r="V172" s="4"/>
      <c r="W172" s="4"/>
      <c r="X172" s="4"/>
      <c r="Y172" s="4"/>
      <c r="Z172" s="4">
        <f>SUM(U172:Y172)</f>
        <v>0</v>
      </c>
      <c r="AA172" s="3"/>
    </row>
    <row r="173" spans="1:27" ht="15" customHeight="1" x14ac:dyDescent="0.25">
      <c r="A173" s="3" t="s">
        <v>21</v>
      </c>
      <c r="B173" s="7" t="s">
        <v>155</v>
      </c>
      <c r="C173" s="7" t="str">
        <f>VLOOKUP(B173,'Sheet2 (2)'!$C$1:$D$349,2,FALSE)</f>
        <v>MMR009008</v>
      </c>
      <c r="D173" s="15">
        <v>42212</v>
      </c>
      <c r="E173" s="12">
        <f>VLOOKUP(C173,'Sheet2 (2)'!$I$3:$R$329,6,FALSE)</f>
        <v>39802</v>
      </c>
      <c r="F173" s="12">
        <f>VLOOKUP(C173,'Sheet2 (2)'!$I$3:$R$329,3,FALSE)</f>
        <v>163314</v>
      </c>
      <c r="G173" s="4">
        <v>25809</v>
      </c>
      <c r="H173" s="4">
        <v>115478</v>
      </c>
      <c r="I173" s="12">
        <f t="shared" si="41"/>
        <v>70.709185985279888</v>
      </c>
      <c r="J173" s="4">
        <v>1</v>
      </c>
      <c r="K173" s="4">
        <v>361</v>
      </c>
      <c r="L173" s="4">
        <v>7</v>
      </c>
      <c r="M173" s="4">
        <v>1</v>
      </c>
      <c r="N173" s="4">
        <v>2</v>
      </c>
      <c r="O173" s="4">
        <v>31505</v>
      </c>
      <c r="P173" s="4">
        <v>24997</v>
      </c>
      <c r="Q173" s="4">
        <v>128</v>
      </c>
      <c r="R173" s="4">
        <v>214</v>
      </c>
      <c r="S173" s="4">
        <v>410</v>
      </c>
      <c r="T173" s="4">
        <v>48323</v>
      </c>
      <c r="U173" s="4"/>
      <c r="V173" s="4"/>
      <c r="W173" s="4">
        <v>100000000</v>
      </c>
      <c r="X173" s="4">
        <v>37292400</v>
      </c>
      <c r="Y173" s="4"/>
      <c r="Z173" s="4">
        <f t="shared" si="15"/>
        <v>137292400</v>
      </c>
      <c r="AA173" s="3"/>
    </row>
    <row r="174" spans="1:27" ht="15" customHeight="1" x14ac:dyDescent="0.25">
      <c r="A174" s="3" t="s">
        <v>21</v>
      </c>
      <c r="B174" s="7" t="s">
        <v>163</v>
      </c>
      <c r="C174" s="7" t="str">
        <f>VLOOKUP(B174,'Sheet2 (2)'!$C$1:$D$349,2,FALSE)</f>
        <v>MMR009010</v>
      </c>
      <c r="D174" s="15">
        <v>42221</v>
      </c>
      <c r="E174" s="12">
        <f>VLOOKUP(C174,'Sheet2 (2)'!$I$3:$R$329,6,FALSE)</f>
        <v>55798</v>
      </c>
      <c r="F174" s="12">
        <f>VLOOKUP(C174,'Sheet2 (2)'!$I$3:$R$329,3,FALSE)</f>
        <v>236110</v>
      </c>
      <c r="G174" s="4">
        <v>9785</v>
      </c>
      <c r="H174" s="4">
        <v>44056</v>
      </c>
      <c r="I174" s="12">
        <f t="shared" si="41"/>
        <v>18.659099572233281</v>
      </c>
      <c r="J174" s="4"/>
      <c r="K174" s="4"/>
      <c r="L174" s="4"/>
      <c r="M174" s="4"/>
      <c r="N174" s="4"/>
      <c r="O174" s="4">
        <v>506</v>
      </c>
      <c r="P174" s="4">
        <v>9479</v>
      </c>
      <c r="Q174" s="4">
        <v>66</v>
      </c>
      <c r="R174" s="4">
        <v>55</v>
      </c>
      <c r="S174" s="4">
        <v>16</v>
      </c>
      <c r="T174" s="4">
        <v>2346</v>
      </c>
      <c r="U174" s="4"/>
      <c r="V174" s="4"/>
      <c r="W174" s="4"/>
      <c r="X174" s="4"/>
      <c r="Y174" s="4"/>
      <c r="Z174" s="4">
        <f>SUM(U174:Y174)</f>
        <v>0</v>
      </c>
      <c r="AA174" s="3"/>
    </row>
    <row r="175" spans="1:27" ht="15" customHeight="1" x14ac:dyDescent="0.25">
      <c r="A175" s="3" t="s">
        <v>21</v>
      </c>
      <c r="B175" s="7" t="s">
        <v>164</v>
      </c>
      <c r="C175" s="7" t="str">
        <f>VLOOKUP(B175,'Sheet2 (2)'!$C$1:$D$349,2,FALSE)</f>
        <v>MMR009009</v>
      </c>
      <c r="D175" s="15">
        <v>42221</v>
      </c>
      <c r="E175" s="12">
        <f>VLOOKUP(C175,'Sheet2 (2)'!$I$3:$R$329,6,FALSE)</f>
        <v>12459</v>
      </c>
      <c r="F175" s="12">
        <f>VLOOKUP(C175,'Sheet2 (2)'!$I$3:$R$329,3,FALSE)</f>
        <v>51413</v>
      </c>
      <c r="G175" s="4">
        <v>71</v>
      </c>
      <c r="H175" s="4">
        <v>298</v>
      </c>
      <c r="I175" s="12">
        <f t="shared" si="41"/>
        <v>0.57961994048197929</v>
      </c>
      <c r="J175" s="4"/>
      <c r="K175" s="4"/>
      <c r="L175" s="4"/>
      <c r="M175" s="4"/>
      <c r="N175" s="4">
        <v>5</v>
      </c>
      <c r="O175" s="4">
        <v>71</v>
      </c>
      <c r="P175" s="4">
        <v>71</v>
      </c>
      <c r="Q175" s="4"/>
      <c r="R175" s="4"/>
      <c r="S175" s="4"/>
      <c r="T175" s="4">
        <v>395</v>
      </c>
      <c r="U175" s="4"/>
      <c r="V175" s="4"/>
      <c r="W175" s="4"/>
      <c r="X175" s="4"/>
      <c r="Y175" s="4"/>
      <c r="Z175" s="4">
        <f>SUM(U175:Y175)</f>
        <v>0</v>
      </c>
      <c r="AA175" s="3"/>
    </row>
    <row r="176" spans="1:27" ht="15" customHeight="1" x14ac:dyDescent="0.25">
      <c r="A176" s="3" t="s">
        <v>21</v>
      </c>
      <c r="B176" s="7" t="s">
        <v>158</v>
      </c>
      <c r="C176" s="7" t="str">
        <f>VLOOKUP(B176,'Sheet2 (2)'!$C$1:$D$349,2,FALSE)</f>
        <v>MMR009011</v>
      </c>
      <c r="D176" s="15">
        <v>42217</v>
      </c>
      <c r="E176" s="12">
        <f>VLOOKUP(C176,'Sheet2 (2)'!$I$3:$R$329,6,FALSE)</f>
        <v>10781</v>
      </c>
      <c r="F176" s="12">
        <f>VLOOKUP(C176,'Sheet2 (2)'!$I$3:$R$329,3,FALSE)</f>
        <v>47474</v>
      </c>
      <c r="G176" s="4">
        <v>2258</v>
      </c>
      <c r="H176" s="4">
        <v>9495</v>
      </c>
      <c r="I176" s="12">
        <f t="shared" si="41"/>
        <v>20.000421283228714</v>
      </c>
      <c r="J176" s="4"/>
      <c r="K176" s="4">
        <v>8</v>
      </c>
      <c r="L176" s="4"/>
      <c r="M176" s="4"/>
      <c r="N176" s="4">
        <v>1</v>
      </c>
      <c r="O176" s="4">
        <v>11221</v>
      </c>
      <c r="P176" s="4">
        <v>2258</v>
      </c>
      <c r="Q176" s="4">
        <v>14</v>
      </c>
      <c r="R176" s="4">
        <v>24</v>
      </c>
      <c r="S176" s="4">
        <v>36</v>
      </c>
      <c r="T176" s="4">
        <v>9192</v>
      </c>
      <c r="U176" s="4"/>
      <c r="V176" s="4"/>
      <c r="W176" s="4"/>
      <c r="X176" s="4">
        <v>10751400</v>
      </c>
      <c r="Y176" s="4"/>
      <c r="Z176" s="4">
        <f>SUM(U176:Y176)</f>
        <v>10751400</v>
      </c>
      <c r="AA176" s="3"/>
    </row>
    <row r="177" spans="1:27" ht="15" customHeight="1" x14ac:dyDescent="0.25">
      <c r="A177" s="3" t="s">
        <v>21</v>
      </c>
      <c r="B177" s="7" t="s">
        <v>165</v>
      </c>
      <c r="C177" s="7" t="str">
        <f>VLOOKUP(B177,'Sheet2 (2)'!$C$1:$D$349,2,FALSE)</f>
        <v>MMR009012</v>
      </c>
      <c r="D177" s="15">
        <v>42221</v>
      </c>
      <c r="E177" s="12">
        <f>VLOOKUP(C177,'Sheet2 (2)'!$I$3:$R$329,6,FALSE)</f>
        <v>25991</v>
      </c>
      <c r="F177" s="12">
        <f>VLOOKUP(C177,'Sheet2 (2)'!$I$3:$R$329,3,FALSE)</f>
        <v>104108</v>
      </c>
      <c r="G177" s="4">
        <v>2070</v>
      </c>
      <c r="H177" s="4">
        <v>8436</v>
      </c>
      <c r="I177" s="12">
        <f t="shared" si="41"/>
        <v>8.1031236792561572</v>
      </c>
      <c r="J177" s="4"/>
      <c r="K177" s="4">
        <v>1</v>
      </c>
      <c r="L177" s="4">
        <v>4</v>
      </c>
      <c r="M177" s="4"/>
      <c r="N177" s="4">
        <v>1</v>
      </c>
      <c r="O177" s="4"/>
      <c r="P177" s="4">
        <v>2038</v>
      </c>
      <c r="Q177" s="4">
        <v>6</v>
      </c>
      <c r="R177" s="4">
        <v>4</v>
      </c>
      <c r="S177" s="4"/>
      <c r="T177" s="4">
        <v>1847</v>
      </c>
      <c r="U177" s="4"/>
      <c r="V177" s="4"/>
      <c r="W177" s="4"/>
      <c r="X177" s="4"/>
      <c r="Y177" s="4"/>
      <c r="Z177" s="4">
        <f>SUM(U177:Y177)</f>
        <v>0</v>
      </c>
      <c r="AA177" s="3"/>
    </row>
    <row r="178" spans="1:27" ht="15" customHeight="1" x14ac:dyDescent="0.25">
      <c r="A178" s="3" t="s">
        <v>21</v>
      </c>
      <c r="B178" s="7" t="s">
        <v>167</v>
      </c>
      <c r="C178" s="7" t="str">
        <f>VLOOKUP(B178,'Sheet2 (2)'!$C$1:$D$349,2,FALSE)</f>
        <v>MMR009015</v>
      </c>
      <c r="D178" s="15">
        <v>42221</v>
      </c>
      <c r="E178" s="12">
        <f>VLOOKUP(C178,'Sheet2 (2)'!$I$3:$R$329,6,FALSE)</f>
        <v>19180</v>
      </c>
      <c r="F178" s="12">
        <f>VLOOKUP(C178,'Sheet2 (2)'!$I$3:$R$329,3,FALSE)</f>
        <v>75135</v>
      </c>
      <c r="G178" s="4">
        <v>1556</v>
      </c>
      <c r="H178" s="4">
        <v>5927</v>
      </c>
      <c r="I178" s="12">
        <f t="shared" si="41"/>
        <v>7.8884674253011253</v>
      </c>
      <c r="J178" s="4"/>
      <c r="K178" s="4"/>
      <c r="L178" s="4"/>
      <c r="M178" s="4"/>
      <c r="N178" s="4"/>
      <c r="O178" s="4"/>
      <c r="P178" s="4">
        <v>3797</v>
      </c>
      <c r="Q178" s="4">
        <v>23</v>
      </c>
      <c r="R178" s="4">
        <v>15</v>
      </c>
      <c r="S178" s="4">
        <v>3</v>
      </c>
      <c r="T178" s="4">
        <v>93</v>
      </c>
      <c r="U178" s="4"/>
      <c r="V178" s="4"/>
      <c r="W178" s="4"/>
      <c r="X178" s="4"/>
      <c r="Y178" s="4"/>
      <c r="Z178" s="4">
        <f>SUM(U178:Y178)</f>
        <v>0</v>
      </c>
      <c r="AA178" s="3"/>
    </row>
    <row r="179" spans="1:27" ht="15" customHeight="1" x14ac:dyDescent="0.25">
      <c r="A179" s="3" t="s">
        <v>21</v>
      </c>
      <c r="B179" s="7" t="s">
        <v>409</v>
      </c>
      <c r="C179" s="7" t="str">
        <f>VLOOKUP(B179,'Sheet2 (2)'!$C$1:$D$349,2,FALSE)</f>
        <v>MMR009014</v>
      </c>
      <c r="D179" s="15"/>
      <c r="E179" s="12">
        <f>VLOOKUP(C179,'Sheet2 (2)'!$I$3:$R$329,6,FALSE)</f>
        <v>16804</v>
      </c>
      <c r="F179" s="12">
        <f>VLOOKUP(C179,'Sheet2 (2)'!$I$3:$R$329,3,FALSE)</f>
        <v>59592</v>
      </c>
      <c r="G179" s="4"/>
      <c r="H179" s="4"/>
      <c r="I179" s="12"/>
      <c r="J179" s="4"/>
      <c r="K179" s="4"/>
      <c r="L179" s="4"/>
      <c r="M179" s="4"/>
      <c r="N179" s="4"/>
      <c r="O179" s="4"/>
      <c r="P179" s="4"/>
      <c r="Q179" s="4"/>
      <c r="R179" s="4"/>
      <c r="S179" s="4">
        <v>3</v>
      </c>
      <c r="T179" s="4">
        <v>38</v>
      </c>
      <c r="U179" s="4"/>
      <c r="V179" s="4"/>
      <c r="W179" s="4"/>
      <c r="X179" s="4"/>
      <c r="Y179" s="4"/>
      <c r="Z179" s="4"/>
      <c r="AA179" s="3"/>
    </row>
    <row r="180" spans="1:27" ht="15" customHeight="1" x14ac:dyDescent="0.25">
      <c r="A180" s="3" t="s">
        <v>21</v>
      </c>
      <c r="B180" s="7" t="s">
        <v>98</v>
      </c>
      <c r="C180" s="7" t="s">
        <v>309</v>
      </c>
      <c r="D180" s="15">
        <v>42221</v>
      </c>
      <c r="E180" s="12">
        <f>VLOOKUP(C180,'Sheet2 (2)'!$I$3:$R$329,6,FALSE)</f>
        <v>31934</v>
      </c>
      <c r="F180" s="12">
        <f>VLOOKUP(C180,'Sheet2 (2)'!$I$3:$R$329,3,FALSE)</f>
        <v>146542</v>
      </c>
      <c r="G180" s="4">
        <v>741</v>
      </c>
      <c r="H180" s="4">
        <v>29996</v>
      </c>
      <c r="I180" s="12">
        <f>H180/F180*100</f>
        <v>20.46921701628202</v>
      </c>
      <c r="J180" s="4"/>
      <c r="K180" s="4">
        <v>6</v>
      </c>
      <c r="L180" s="4"/>
      <c r="M180" s="4"/>
      <c r="N180" s="4">
        <v>3</v>
      </c>
      <c r="O180" s="4">
        <v>995</v>
      </c>
      <c r="P180" s="4">
        <v>741</v>
      </c>
      <c r="Q180" s="4">
        <v>4</v>
      </c>
      <c r="R180" s="4"/>
      <c r="S180" s="4"/>
      <c r="T180" s="4">
        <v>995</v>
      </c>
      <c r="U180" s="4"/>
      <c r="V180" s="4"/>
      <c r="W180" s="4"/>
      <c r="X180" s="4"/>
      <c r="Y180" s="4"/>
      <c r="Z180" s="4">
        <f>SUM(U180:Y180)</f>
        <v>0</v>
      </c>
      <c r="AA180" s="3"/>
    </row>
    <row r="181" spans="1:27" ht="15" customHeight="1" x14ac:dyDescent="0.25">
      <c r="A181" s="3" t="s">
        <v>21</v>
      </c>
      <c r="B181" s="7" t="s">
        <v>166</v>
      </c>
      <c r="C181" s="7" t="str">
        <f>VLOOKUP(B181,'Sheet2 (2)'!$C$1:$D$349,2,FALSE)</f>
        <v>MMR009017</v>
      </c>
      <c r="D181" s="15">
        <v>42221</v>
      </c>
      <c r="E181" s="12">
        <f>VLOOKUP(C181,'Sheet2 (2)'!$I$3:$R$329,6,FALSE)</f>
        <v>28650</v>
      </c>
      <c r="F181" s="12">
        <f>VLOOKUP(C181,'Sheet2 (2)'!$I$3:$R$329,3,FALSE)</f>
        <v>117514</v>
      </c>
      <c r="G181" s="4">
        <v>1524</v>
      </c>
      <c r="H181" s="4">
        <v>6201</v>
      </c>
      <c r="I181" s="12">
        <f>H181/F181*100</f>
        <v>5.2768180812498935</v>
      </c>
      <c r="J181" s="4"/>
      <c r="K181" s="4"/>
      <c r="L181" s="4"/>
      <c r="M181" s="4"/>
      <c r="N181" s="4">
        <v>3</v>
      </c>
      <c r="O181" s="4">
        <v>125</v>
      </c>
      <c r="P181" s="4">
        <v>1524</v>
      </c>
      <c r="Q181" s="4">
        <v>17</v>
      </c>
      <c r="R181" s="4">
        <v>2</v>
      </c>
      <c r="S181" s="4"/>
      <c r="T181" s="4">
        <v>1846</v>
      </c>
      <c r="U181" s="4"/>
      <c r="V181" s="4"/>
      <c r="W181" s="4"/>
      <c r="X181" s="4"/>
      <c r="Y181" s="4"/>
      <c r="Z181" s="4">
        <f>SUM(U181:Y181)</f>
        <v>0</v>
      </c>
      <c r="AA181" s="3"/>
    </row>
    <row r="182" spans="1:27" ht="15" customHeight="1" x14ac:dyDescent="0.25">
      <c r="A182" s="3" t="s">
        <v>21</v>
      </c>
      <c r="B182" s="7" t="s">
        <v>168</v>
      </c>
      <c r="C182" s="7" t="str">
        <f>VLOOKUP(B182,'Sheet2 (2)'!$C$1:$D$349,2,FALSE)</f>
        <v>MMR009016</v>
      </c>
      <c r="D182" s="15">
        <v>42221</v>
      </c>
      <c r="E182" s="12">
        <f>VLOOKUP(C182,'Sheet2 (2)'!$I$3:$R$329,6,FALSE)</f>
        <v>57706</v>
      </c>
      <c r="F182" s="12">
        <f>VLOOKUP(C182,'Sheet2 (2)'!$I$3:$R$329,3,FALSE)</f>
        <v>234947</v>
      </c>
      <c r="G182" s="4">
        <v>7096</v>
      </c>
      <c r="H182" s="4">
        <v>31439</v>
      </c>
      <c r="I182" s="12">
        <f>H182/F182*100</f>
        <v>13.381315786113465</v>
      </c>
      <c r="J182" s="4"/>
      <c r="K182" s="4">
        <v>49</v>
      </c>
      <c r="L182" s="4"/>
      <c r="M182" s="4"/>
      <c r="N182" s="4"/>
      <c r="O182" s="4"/>
      <c r="P182" s="4">
        <v>7096</v>
      </c>
      <c r="Q182" s="4">
        <v>12</v>
      </c>
      <c r="R182" s="4">
        <v>3</v>
      </c>
      <c r="S182" s="4">
        <v>8</v>
      </c>
      <c r="T182" s="4">
        <v>9057</v>
      </c>
      <c r="U182" s="4"/>
      <c r="V182" s="4"/>
      <c r="W182" s="4"/>
      <c r="X182" s="4"/>
      <c r="Y182" s="4"/>
      <c r="Z182" s="4">
        <f>SUM(U182:Y182)</f>
        <v>0</v>
      </c>
      <c r="AA182" s="3"/>
    </row>
    <row r="183" spans="1:27" ht="15" customHeight="1" x14ac:dyDescent="0.25">
      <c r="A183" s="3" t="s">
        <v>21</v>
      </c>
      <c r="B183" s="7" t="s">
        <v>169</v>
      </c>
      <c r="C183" s="7" t="str">
        <f>VLOOKUP(B183,'Sheet2 (2)'!$C$1:$D$349,2,FALSE)</f>
        <v>MMR009018</v>
      </c>
      <c r="D183" s="15">
        <v>42221</v>
      </c>
      <c r="E183" s="12">
        <f>VLOOKUP(C183,'Sheet2 (2)'!$I$3:$R$329,6,FALSE)</f>
        <v>66762</v>
      </c>
      <c r="F183" s="12">
        <f>VLOOKUP(C183,'Sheet2 (2)'!$I$3:$R$329,3,FALSE)</f>
        <v>289650</v>
      </c>
      <c r="G183" s="4">
        <v>4798</v>
      </c>
      <c r="H183" s="4">
        <v>19529</v>
      </c>
      <c r="I183" s="12">
        <f>H183/F183*100</f>
        <v>6.7422751596754704</v>
      </c>
      <c r="J183" s="4"/>
      <c r="K183" s="4"/>
      <c r="L183" s="4">
        <v>1</v>
      </c>
      <c r="M183" s="4"/>
      <c r="N183" s="4"/>
      <c r="O183" s="4">
        <v>49</v>
      </c>
      <c r="P183" s="4">
        <v>4233</v>
      </c>
      <c r="Q183" s="4">
        <v>55</v>
      </c>
      <c r="R183" s="4">
        <v>54</v>
      </c>
      <c r="S183" s="4">
        <v>20</v>
      </c>
      <c r="T183" s="4">
        <v>49</v>
      </c>
      <c r="U183" s="4"/>
      <c r="V183" s="4"/>
      <c r="W183" s="4"/>
      <c r="X183" s="4"/>
      <c r="Y183" s="4"/>
      <c r="Z183" s="4">
        <f>SUM(U183:Y183)</f>
        <v>0</v>
      </c>
      <c r="AA183" s="3"/>
    </row>
    <row r="184" spans="1:27" ht="15" customHeight="1" x14ac:dyDescent="0.25">
      <c r="A184" s="3" t="s">
        <v>21</v>
      </c>
      <c r="B184" s="7" t="s">
        <v>159</v>
      </c>
      <c r="C184" s="7" t="str">
        <f>VLOOKUP(B184,'Sheet2 (2)'!$C$1:$D$349,2,FALSE)</f>
        <v>MMR009019</v>
      </c>
      <c r="D184" s="15">
        <v>42221</v>
      </c>
      <c r="E184" s="12">
        <f>VLOOKUP(C184,'Sheet2 (2)'!$I$3:$R$329,6,FALSE)</f>
        <v>47333</v>
      </c>
      <c r="F184" s="12">
        <f>VLOOKUP(C184,'Sheet2 (2)'!$I$3:$R$329,3,FALSE)</f>
        <v>214969</v>
      </c>
      <c r="G184" s="4">
        <v>1395</v>
      </c>
      <c r="H184" s="4">
        <v>6499</v>
      </c>
      <c r="I184" s="12">
        <f>H184/F184*100</f>
        <v>3.0232266047662688</v>
      </c>
      <c r="J184" s="4"/>
      <c r="K184" s="4"/>
      <c r="L184" s="4"/>
      <c r="M184" s="4">
        <v>1</v>
      </c>
      <c r="N184" s="4"/>
      <c r="O184" s="4">
        <v>1225</v>
      </c>
      <c r="P184" s="4">
        <v>1338</v>
      </c>
      <c r="Q184" s="4">
        <v>72</v>
      </c>
      <c r="R184" s="4"/>
      <c r="S184" s="4"/>
      <c r="T184" s="4">
        <v>1225</v>
      </c>
      <c r="U184" s="4">
        <v>5760000</v>
      </c>
      <c r="V184" s="4"/>
      <c r="W184" s="4"/>
      <c r="X184" s="4">
        <v>4065000</v>
      </c>
      <c r="Y184" s="4"/>
      <c r="Z184" s="4">
        <f>SUM(U184:Y184)</f>
        <v>9825000</v>
      </c>
      <c r="AA184" s="3"/>
    </row>
    <row r="185" spans="1:27" ht="15" customHeight="1" x14ac:dyDescent="0.25">
      <c r="A185" s="3" t="s">
        <v>21</v>
      </c>
      <c r="B185" s="7" t="s">
        <v>417</v>
      </c>
      <c r="C185" s="7" t="str">
        <f>VLOOKUP(B185,'Sheet2 (2)'!$C$1:$D$349,2,FALSE)</f>
        <v>MMR009021</v>
      </c>
      <c r="D185" s="15"/>
      <c r="E185" s="12">
        <f>VLOOKUP(C185,'Sheet2 (2)'!$I$3:$R$329,6,FALSE)</f>
        <v>38845</v>
      </c>
      <c r="F185" s="12">
        <f>VLOOKUP(C185,'Sheet2 (2)'!$I$3:$R$329,3,FALSE)</f>
        <v>171353</v>
      </c>
      <c r="G185" s="4"/>
      <c r="H185" s="4"/>
      <c r="I185" s="12"/>
      <c r="J185" s="4"/>
      <c r="K185" s="4"/>
      <c r="L185" s="4"/>
      <c r="M185" s="4"/>
      <c r="N185" s="4"/>
      <c r="O185" s="4">
        <v>190</v>
      </c>
      <c r="P185" s="4"/>
      <c r="Q185" s="4"/>
      <c r="R185" s="4"/>
      <c r="S185" s="4"/>
      <c r="T185" s="4">
        <v>190</v>
      </c>
      <c r="U185" s="4"/>
      <c r="V185" s="4"/>
      <c r="W185" s="4"/>
      <c r="X185" s="4"/>
      <c r="Y185" s="4"/>
      <c r="Z185" s="4"/>
      <c r="AA185" s="3"/>
    </row>
    <row r="186" spans="1:27" ht="15" customHeight="1" x14ac:dyDescent="0.25">
      <c r="A186" s="3" t="s">
        <v>21</v>
      </c>
      <c r="B186" s="7" t="s">
        <v>170</v>
      </c>
      <c r="C186" s="7" t="str">
        <f>VLOOKUP(B186,'Sheet2 (2)'!$C$1:$D$349,2,FALSE)</f>
        <v>MMR009022</v>
      </c>
      <c r="D186" s="15">
        <v>42221</v>
      </c>
      <c r="E186" s="12">
        <f>VLOOKUP(C186,'Sheet2 (2)'!$I$3:$R$329,6,FALSE)</f>
        <v>23423</v>
      </c>
      <c r="F186" s="12">
        <f>VLOOKUP(C186,'Sheet2 (2)'!$I$3:$R$329,3,FALSE)</f>
        <v>102655</v>
      </c>
      <c r="G186" s="4">
        <v>265</v>
      </c>
      <c r="H186" s="4">
        <v>858</v>
      </c>
      <c r="I186" s="12">
        <f>H186/F186*100</f>
        <v>0.83580926403974476</v>
      </c>
      <c r="J186" s="4"/>
      <c r="K186" s="4"/>
      <c r="L186" s="4"/>
      <c r="M186" s="4"/>
      <c r="N186" s="4"/>
      <c r="O186" s="4"/>
      <c r="P186" s="4">
        <v>265</v>
      </c>
      <c r="Q186" s="4">
        <v>3</v>
      </c>
      <c r="R186" s="4">
        <v>4</v>
      </c>
      <c r="S186" s="4"/>
      <c r="T186" s="4"/>
      <c r="U186" s="4"/>
      <c r="V186" s="4"/>
      <c r="W186" s="4"/>
      <c r="X186" s="4"/>
      <c r="Y186" s="4"/>
      <c r="Z186" s="4">
        <f>SUM(U186:Y186)</f>
        <v>0</v>
      </c>
      <c r="AA186" s="3"/>
    </row>
    <row r="187" spans="1:27" ht="15" customHeight="1" x14ac:dyDescent="0.25">
      <c r="A187" s="3" t="s">
        <v>21</v>
      </c>
      <c r="B187" s="7" t="s">
        <v>157</v>
      </c>
      <c r="C187" s="7" t="str">
        <f>VLOOKUP(B187,'Sheet2 (2)'!$C$1:$D$349,2,FALSE)</f>
        <v>MMR009023</v>
      </c>
      <c r="D187" s="15">
        <v>42215</v>
      </c>
      <c r="E187" s="12">
        <f>VLOOKUP(C187,'Sheet2 (2)'!$I$3:$R$329,6,FALSE)</f>
        <v>29865</v>
      </c>
      <c r="F187" s="12">
        <f>VLOOKUP(C187,'Sheet2 (2)'!$I$3:$R$329,3,FALSE)</f>
        <v>132648</v>
      </c>
      <c r="G187" s="4">
        <v>94</v>
      </c>
      <c r="H187" s="4">
        <v>382</v>
      </c>
      <c r="I187" s="12">
        <f>H187/F187*100</f>
        <v>0.28798021832217596</v>
      </c>
      <c r="J187" s="4"/>
      <c r="K187" s="4">
        <v>37</v>
      </c>
      <c r="L187" s="4">
        <v>2</v>
      </c>
      <c r="M187" s="4">
        <v>3</v>
      </c>
      <c r="N187" s="4">
        <v>1</v>
      </c>
      <c r="O187" s="4">
        <v>312</v>
      </c>
      <c r="P187" s="4">
        <v>94</v>
      </c>
      <c r="Q187" s="4">
        <v>2</v>
      </c>
      <c r="R187" s="4">
        <v>2</v>
      </c>
      <c r="S187" s="4"/>
      <c r="T187" s="4">
        <v>14482</v>
      </c>
      <c r="U187" s="4"/>
      <c r="V187" s="4"/>
      <c r="W187" s="4"/>
      <c r="X187" s="4"/>
      <c r="Y187" s="4"/>
      <c r="Z187" s="4">
        <f>SUM(U187:Y187)</f>
        <v>0</v>
      </c>
      <c r="AA187" s="3"/>
    </row>
    <row r="188" spans="1:27" ht="15" customHeight="1" x14ac:dyDescent="0.25">
      <c r="A188" s="3" t="s">
        <v>21</v>
      </c>
      <c r="B188" s="7" t="s">
        <v>421</v>
      </c>
      <c r="C188" s="7" t="str">
        <f>VLOOKUP(B188,'Sheet2 (2)'!$C$1:$D$349,2,FALSE)</f>
        <v>MMR009024</v>
      </c>
      <c r="D188" s="15"/>
      <c r="E188" s="12">
        <f>VLOOKUP(C188,'Sheet2 (2)'!$I$3:$R$329,6,FALSE)</f>
        <v>10543</v>
      </c>
      <c r="F188" s="12">
        <f>VLOOKUP(C188,'Sheet2 (2)'!$I$3:$R$329,3,FALSE)</f>
        <v>48718</v>
      </c>
      <c r="G188" s="4"/>
      <c r="H188" s="4"/>
      <c r="I188" s="12"/>
      <c r="J188" s="4"/>
      <c r="K188" s="4"/>
      <c r="L188" s="4"/>
      <c r="M188" s="4"/>
      <c r="N188" s="4"/>
      <c r="O188" s="4">
        <v>43</v>
      </c>
      <c r="P188" s="4"/>
      <c r="Q188" s="4"/>
      <c r="R188" s="4"/>
      <c r="S188" s="4"/>
      <c r="T188" s="4">
        <v>991</v>
      </c>
      <c r="U188" s="4"/>
      <c r="V188" s="4"/>
      <c r="W188" s="4"/>
      <c r="X188" s="4"/>
      <c r="Y188" s="4"/>
      <c r="Z188" s="4"/>
      <c r="AA188" s="3"/>
    </row>
    <row r="189" spans="1:27" ht="15" customHeight="1" x14ac:dyDescent="0.25">
      <c r="A189" s="3" t="s">
        <v>21</v>
      </c>
      <c r="B189" s="7" t="s">
        <v>156</v>
      </c>
      <c r="C189" s="7" t="str">
        <f>VLOOKUP(B189,'Sheet2 (2)'!$C$1:$D$349,2,FALSE)</f>
        <v>MMR009025</v>
      </c>
      <c r="D189" s="15">
        <v>42215</v>
      </c>
      <c r="E189" s="12">
        <f>VLOOKUP(C189,'Sheet2 (2)'!$I$3:$R$329,6,FALSE)</f>
        <v>15944</v>
      </c>
      <c r="F189" s="12">
        <f>VLOOKUP(C189,'Sheet2 (2)'!$I$3:$R$329,3,FALSE)</f>
        <v>68673</v>
      </c>
      <c r="G189" s="4">
        <v>2</v>
      </c>
      <c r="H189" s="4">
        <v>4</v>
      </c>
      <c r="I189" s="12">
        <f>H189/F189*100</f>
        <v>5.8247054883287467E-3</v>
      </c>
      <c r="J189" s="4"/>
      <c r="K189" s="4">
        <v>2</v>
      </c>
      <c r="L189" s="4"/>
      <c r="M189" s="4">
        <v>1</v>
      </c>
      <c r="N189" s="4">
        <v>2</v>
      </c>
      <c r="O189" s="4">
        <v>125</v>
      </c>
      <c r="P189" s="4">
        <v>2</v>
      </c>
      <c r="Q189" s="4"/>
      <c r="R189" s="4">
        <v>1</v>
      </c>
      <c r="S189" s="4"/>
      <c r="T189" s="4">
        <v>1007</v>
      </c>
      <c r="U189" s="4"/>
      <c r="V189" s="4"/>
      <c r="W189" s="4"/>
      <c r="X189" s="4"/>
      <c r="Y189" s="4"/>
      <c r="Z189" s="4">
        <f t="shared" si="15"/>
        <v>0</v>
      </c>
      <c r="AA189" s="3"/>
    </row>
    <row r="190" spans="1:27" ht="15" customHeight="1" x14ac:dyDescent="0.25">
      <c r="A190" s="111" t="s">
        <v>775</v>
      </c>
      <c r="B190" s="112"/>
      <c r="C190" s="113"/>
      <c r="D190" s="58"/>
      <c r="E190" s="59">
        <f>SUM(E167:E189)</f>
        <v>818873</v>
      </c>
      <c r="F190" s="59">
        <f t="shared" ref="F190:Z190" si="42">SUM(F167:F189)</f>
        <v>3480296</v>
      </c>
      <c r="G190" s="59">
        <f t="shared" si="42"/>
        <v>63223</v>
      </c>
      <c r="H190" s="59">
        <f t="shared" si="42"/>
        <v>308046</v>
      </c>
      <c r="I190" s="59">
        <f t="shared" si="42"/>
        <v>192.10145160482071</v>
      </c>
      <c r="J190" s="59">
        <f t="shared" si="42"/>
        <v>2</v>
      </c>
      <c r="K190" s="59">
        <f t="shared" si="42"/>
        <v>464</v>
      </c>
      <c r="L190" s="59">
        <f t="shared" si="42"/>
        <v>14</v>
      </c>
      <c r="M190" s="59">
        <f t="shared" si="42"/>
        <v>6</v>
      </c>
      <c r="N190" s="59">
        <f t="shared" si="42"/>
        <v>29</v>
      </c>
      <c r="O190" s="59">
        <f t="shared" si="42"/>
        <v>47080</v>
      </c>
      <c r="P190" s="59">
        <f t="shared" si="42"/>
        <v>67831</v>
      </c>
      <c r="Q190" s="59">
        <f t="shared" si="42"/>
        <v>444</v>
      </c>
      <c r="R190" s="59">
        <f t="shared" si="42"/>
        <v>413</v>
      </c>
      <c r="S190" s="59">
        <f t="shared" si="42"/>
        <v>498</v>
      </c>
      <c r="T190" s="59">
        <f t="shared" si="42"/>
        <v>96324</v>
      </c>
      <c r="U190" s="59">
        <f t="shared" si="42"/>
        <v>5760000</v>
      </c>
      <c r="V190" s="59">
        <f t="shared" si="42"/>
        <v>0</v>
      </c>
      <c r="W190" s="59">
        <f t="shared" si="42"/>
        <v>100000000</v>
      </c>
      <c r="X190" s="59">
        <f t="shared" si="42"/>
        <v>57352650</v>
      </c>
      <c r="Y190" s="59">
        <f t="shared" si="42"/>
        <v>0</v>
      </c>
      <c r="Z190" s="59">
        <f t="shared" si="42"/>
        <v>163112650</v>
      </c>
      <c r="AA190" s="3"/>
    </row>
    <row r="191" spans="1:27" ht="15" customHeight="1" x14ac:dyDescent="0.25">
      <c r="A191" s="3" t="s">
        <v>39</v>
      </c>
      <c r="B191" s="3" t="s">
        <v>174</v>
      </c>
      <c r="C191" s="7" t="str">
        <f>VLOOKUP(B191,'Sheet2 (2)'!$C$1:$D$349,2,FALSE)</f>
        <v>MMR013020</v>
      </c>
      <c r="D191" s="15">
        <v>42220</v>
      </c>
      <c r="E191" s="12">
        <f>VLOOKUP(C191,'Sheet2 (2)'!$I$3:$R$329,6,FALSE)</f>
        <v>33943</v>
      </c>
      <c r="F191" s="12">
        <f>VLOOKUP(C191,'Sheet2 (2)'!$I$3:$R$329,3,FALSE)</f>
        <v>165518</v>
      </c>
      <c r="G191" s="4">
        <v>141</v>
      </c>
      <c r="H191" s="4">
        <v>723</v>
      </c>
      <c r="I191" s="13">
        <f>H191/F191*100</f>
        <v>0.43681049795188437</v>
      </c>
      <c r="J191" s="4"/>
      <c r="K191" s="4"/>
      <c r="L191" s="3"/>
      <c r="M191" s="3"/>
      <c r="N191" s="3"/>
      <c r="O191" s="4">
        <v>220</v>
      </c>
      <c r="P191" s="3"/>
      <c r="Q191" s="3"/>
      <c r="R191" s="3"/>
      <c r="S191" s="3"/>
      <c r="T191" s="3"/>
      <c r="U191" s="4"/>
      <c r="V191" s="4"/>
      <c r="W191" s="4"/>
      <c r="X191" s="4">
        <v>1065030</v>
      </c>
      <c r="Y191" s="4"/>
      <c r="Z191" s="4">
        <f>SUM(U191:Y191)</f>
        <v>1065030</v>
      </c>
      <c r="AA191" s="3"/>
    </row>
    <row r="192" spans="1:27" ht="15" customHeight="1" x14ac:dyDescent="0.25">
      <c r="A192" s="3" t="s">
        <v>39</v>
      </c>
      <c r="B192" s="3" t="s">
        <v>751</v>
      </c>
      <c r="C192" s="7" t="str">
        <f>VLOOKUP(B192,'Sheet2 (2)'!$C$1:$D$349,2,FALSE)</f>
        <v>MMR013027</v>
      </c>
      <c r="D192" s="15"/>
      <c r="E192" s="12">
        <f>VLOOKUP(C192,'Sheet2 (2)'!$I$3:$R$329,6,FALSE)</f>
        <v>51627</v>
      </c>
      <c r="F192" s="12">
        <f>VLOOKUP(C192,'Sheet2 (2)'!$I$3:$R$329,3,FALSE)</f>
        <v>226803</v>
      </c>
      <c r="G192" s="4"/>
      <c r="H192" s="4"/>
      <c r="I192" s="13"/>
      <c r="J192" s="4"/>
      <c r="K192" s="4"/>
      <c r="L192" s="3"/>
      <c r="M192" s="3"/>
      <c r="N192" s="3"/>
      <c r="O192" s="4">
        <v>178</v>
      </c>
      <c r="P192" s="3"/>
      <c r="Q192" s="3"/>
      <c r="R192" s="3"/>
      <c r="S192" s="3"/>
      <c r="T192" s="3"/>
      <c r="U192" s="4"/>
      <c r="V192" s="4"/>
      <c r="W192" s="4"/>
      <c r="X192" s="4"/>
      <c r="Y192" s="4"/>
      <c r="Z192" s="4"/>
      <c r="AA192" s="3"/>
    </row>
    <row r="193" spans="1:27" ht="15" customHeight="1" x14ac:dyDescent="0.25">
      <c r="A193" s="3" t="s">
        <v>39</v>
      </c>
      <c r="B193" s="3" t="s">
        <v>749</v>
      </c>
      <c r="C193" s="7" t="str">
        <f>VLOOKUP(B193,'Sheet2 (2)'!$C$1:$D$349,2,FALSE)</f>
        <v>MMR013025</v>
      </c>
      <c r="D193" s="15"/>
      <c r="E193" s="12">
        <f>VLOOKUP(C193,'Sheet2 (2)'!$I$3:$R$329,6,FALSE)</f>
        <v>40107</v>
      </c>
      <c r="F193" s="12">
        <f>VLOOKUP(C193,'Sheet2 (2)'!$I$3:$R$329,3,FALSE)</f>
        <v>157774</v>
      </c>
      <c r="G193" s="4"/>
      <c r="H193" s="4"/>
      <c r="I193" s="13"/>
      <c r="J193" s="4"/>
      <c r="K193" s="4"/>
      <c r="L193" s="3"/>
      <c r="M193" s="3"/>
      <c r="N193" s="3"/>
      <c r="O193" s="4">
        <v>115</v>
      </c>
      <c r="P193" s="3"/>
      <c r="Q193" s="3"/>
      <c r="R193" s="3"/>
      <c r="S193" s="3"/>
      <c r="T193" s="3"/>
      <c r="U193" s="4"/>
      <c r="V193" s="4"/>
      <c r="W193" s="4"/>
      <c r="X193" s="4"/>
      <c r="Y193" s="4"/>
      <c r="Z193" s="4"/>
      <c r="AA193" s="3"/>
    </row>
    <row r="194" spans="1:27" ht="15" customHeight="1" x14ac:dyDescent="0.25">
      <c r="A194" s="3" t="s">
        <v>39</v>
      </c>
      <c r="B194" s="3" t="s">
        <v>707</v>
      </c>
      <c r="C194" s="7" t="str">
        <f>VLOOKUP(B194,'Sheet2 (2)'!$C$1:$D$349,2,FALSE)</f>
        <v>MMR013026</v>
      </c>
      <c r="D194" s="15"/>
      <c r="E194" s="12">
        <f>VLOOKUP(C194,'Sheet2 (2)'!$I$3:$R$329,6,FALSE)</f>
        <v>39415</v>
      </c>
      <c r="F194" s="12">
        <f>VLOOKUP(C194,'Sheet2 (2)'!$I$3:$R$329,3,FALSE)</f>
        <v>157564</v>
      </c>
      <c r="G194" s="4"/>
      <c r="H194" s="4"/>
      <c r="I194" s="13"/>
      <c r="J194" s="4"/>
      <c r="K194" s="4"/>
      <c r="L194" s="3"/>
      <c r="M194" s="3"/>
      <c r="N194" s="3"/>
      <c r="O194" s="4">
        <v>900</v>
      </c>
      <c r="P194" s="3"/>
      <c r="Q194" s="3"/>
      <c r="R194" s="3"/>
      <c r="S194" s="3"/>
      <c r="T194" s="3"/>
      <c r="U194" s="4"/>
      <c r="V194" s="4"/>
      <c r="W194" s="4"/>
      <c r="X194" s="4"/>
      <c r="Y194" s="4"/>
      <c r="Z194" s="4"/>
      <c r="AA194" s="3"/>
    </row>
    <row r="195" spans="1:27" ht="15" customHeight="1" x14ac:dyDescent="0.25">
      <c r="A195" s="3" t="s">
        <v>39</v>
      </c>
      <c r="B195" s="3" t="s">
        <v>172</v>
      </c>
      <c r="C195" s="7" t="str">
        <f>VLOOKUP(B195,'Sheet2 (2)'!$C$1:$D$349,2,FALSE)</f>
        <v>MMR013003</v>
      </c>
      <c r="D195" s="15">
        <v>42216</v>
      </c>
      <c r="E195" s="12">
        <f>VLOOKUP(C195,'Sheet2 (2)'!$I$3:$R$329,6,FALSE)</f>
        <v>56386</v>
      </c>
      <c r="F195" s="12">
        <f>VLOOKUP(C195,'Sheet2 (2)'!$I$3:$R$329,3,FALSE)</f>
        <v>244279</v>
      </c>
      <c r="G195" s="4">
        <v>742</v>
      </c>
      <c r="H195" s="4">
        <v>2695</v>
      </c>
      <c r="I195" s="13">
        <f>H195/F195*100</f>
        <v>1.1032466974238475</v>
      </c>
      <c r="J195" s="4">
        <v>1</v>
      </c>
      <c r="K195" s="4"/>
      <c r="L195" s="3"/>
      <c r="M195" s="3"/>
      <c r="N195" s="3"/>
      <c r="O195" s="4">
        <v>540</v>
      </c>
      <c r="P195" s="3"/>
      <c r="Q195" s="3"/>
      <c r="R195" s="3"/>
      <c r="S195" s="3"/>
      <c r="T195" s="4">
        <v>534</v>
      </c>
      <c r="U195" s="4">
        <v>16650</v>
      </c>
      <c r="V195" s="4"/>
      <c r="W195" s="4"/>
      <c r="X195" s="4">
        <v>317070</v>
      </c>
      <c r="Y195" s="4"/>
      <c r="Z195" s="4">
        <f>SUM(U195:Y195)</f>
        <v>333720</v>
      </c>
      <c r="AA195" s="3"/>
    </row>
    <row r="196" spans="1:27" ht="15" customHeight="1" x14ac:dyDescent="0.25">
      <c r="A196" s="3" t="s">
        <v>39</v>
      </c>
      <c r="B196" s="3" t="s">
        <v>173</v>
      </c>
      <c r="C196" s="7" t="str">
        <f>VLOOKUP(B196,'Sheet2 (2)'!$C$1:$D$349,2,FALSE)</f>
        <v>MMR013004</v>
      </c>
      <c r="D196" s="15">
        <v>42216</v>
      </c>
      <c r="E196" s="12">
        <f>VLOOKUP(C196,'Sheet2 (2)'!$I$3:$R$329,6,FALSE)</f>
        <v>58058</v>
      </c>
      <c r="F196" s="12">
        <f>VLOOKUP(C196,'Sheet2 (2)'!$I$3:$R$329,3,FALSE)</f>
        <v>269522</v>
      </c>
      <c r="G196" s="4">
        <v>32</v>
      </c>
      <c r="H196" s="4">
        <v>134</v>
      </c>
      <c r="I196" s="13">
        <f>H196/F196*100</f>
        <v>4.9717648281030868E-2</v>
      </c>
      <c r="J196" s="4"/>
      <c r="K196" s="4"/>
      <c r="L196" s="3"/>
      <c r="M196" s="3"/>
      <c r="N196" s="3"/>
      <c r="O196" s="4">
        <v>6057</v>
      </c>
      <c r="P196" s="3"/>
      <c r="Q196" s="3"/>
      <c r="R196" s="3"/>
      <c r="S196" s="3"/>
      <c r="U196" s="4"/>
      <c r="V196" s="4"/>
      <c r="W196" s="4"/>
      <c r="X196" s="4"/>
      <c r="Y196" s="4"/>
      <c r="Z196" s="4">
        <f>SUM(U196:Y196)</f>
        <v>0</v>
      </c>
      <c r="AA196" s="3"/>
    </row>
    <row r="197" spans="1:27" ht="15" customHeight="1" x14ac:dyDescent="0.25">
      <c r="A197" s="3" t="s">
        <v>39</v>
      </c>
      <c r="B197" s="3" t="s">
        <v>171</v>
      </c>
      <c r="C197" s="7" t="str">
        <f>VLOOKUP(B197,'Sheet2 (2)'!$C$1:$D$349,2,FALSE)</f>
        <v>MMR013007</v>
      </c>
      <c r="D197" s="15">
        <v>42214</v>
      </c>
      <c r="E197" s="12">
        <f>VLOOKUP(C197,'Sheet2 (2)'!$I$3:$R$329,6,FALSE)</f>
        <v>73900</v>
      </c>
      <c r="F197" s="12">
        <f>VLOOKUP(C197,'Sheet2 (2)'!$I$3:$R$329,3,FALSE)</f>
        <v>343270</v>
      </c>
      <c r="G197" s="4"/>
      <c r="H197" s="4"/>
      <c r="I197" s="13">
        <f>H197/F197*100</f>
        <v>0</v>
      </c>
      <c r="J197" s="4"/>
      <c r="K197" s="4"/>
      <c r="L197" s="3"/>
      <c r="M197" s="3"/>
      <c r="N197" s="3"/>
      <c r="O197" s="4"/>
      <c r="P197" s="3"/>
      <c r="Q197" s="3"/>
      <c r="R197" s="3"/>
      <c r="S197" s="3"/>
      <c r="T197" s="3"/>
      <c r="U197" s="4"/>
      <c r="V197" s="4"/>
      <c r="W197" s="4"/>
      <c r="X197" s="4"/>
      <c r="Y197" s="4"/>
      <c r="Z197" s="4">
        <f t="shared" si="15"/>
        <v>0</v>
      </c>
      <c r="AA197" s="3"/>
    </row>
    <row r="198" spans="1:27" x14ac:dyDescent="0.25">
      <c r="A198" s="3" t="s">
        <v>39</v>
      </c>
      <c r="B198" s="3" t="s">
        <v>175</v>
      </c>
      <c r="C198" s="7" t="str">
        <f>VLOOKUP(B198,'Sheet2 (2)'!$C$1:$D$349,2,FALSE)</f>
        <v>MMR013005</v>
      </c>
      <c r="D198" s="15">
        <v>42222</v>
      </c>
      <c r="E198" s="12">
        <f>VLOOKUP(C198,'Sheet2 (2)'!$I$3:$R$329,6,FALSE)</f>
        <v>66991</v>
      </c>
      <c r="F198" s="12">
        <f>VLOOKUP(C198,'Sheet2 (2)'!$I$3:$R$329,3,FALSE)</f>
        <v>277165</v>
      </c>
      <c r="G198" s="12">
        <v>13903</v>
      </c>
      <c r="H198" s="12">
        <v>56456</v>
      </c>
      <c r="I198" s="13">
        <v>20.01623581621056</v>
      </c>
      <c r="J198" s="3"/>
      <c r="K198" s="3"/>
      <c r="L198" s="3">
        <v>8</v>
      </c>
      <c r="M198" s="3"/>
      <c r="N198" s="3"/>
      <c r="O198" s="4">
        <v>16232</v>
      </c>
      <c r="P198" s="3"/>
      <c r="Q198" s="3">
        <v>51</v>
      </c>
      <c r="R198" s="3"/>
      <c r="S198" s="3"/>
      <c r="T198" s="4">
        <v>23690</v>
      </c>
      <c r="U198" s="3"/>
      <c r="V198" s="3"/>
      <c r="W198" s="3"/>
      <c r="X198" s="3">
        <v>9170640</v>
      </c>
      <c r="Y198" s="3"/>
      <c r="Z198" s="4">
        <f t="shared" si="15"/>
        <v>9170640</v>
      </c>
      <c r="AA198" s="3" t="s">
        <v>310</v>
      </c>
    </row>
    <row r="199" spans="1:27" x14ac:dyDescent="0.25">
      <c r="A199" s="3" t="s">
        <v>39</v>
      </c>
      <c r="B199" s="3" t="s">
        <v>176</v>
      </c>
      <c r="C199" s="7" t="s">
        <v>700</v>
      </c>
      <c r="D199" s="15">
        <v>42225</v>
      </c>
      <c r="E199" s="12">
        <f>VLOOKUP(C199,'Sheet2 (2)'!$I$3:$R$329,6,FALSE)</f>
        <v>34224</v>
      </c>
      <c r="F199" s="12">
        <f>VLOOKUP(C199,'Sheet2 (2)'!$I$3:$R$329,3,FALSE)</f>
        <v>145768</v>
      </c>
      <c r="G199" s="12">
        <v>705</v>
      </c>
      <c r="H199" s="12">
        <v>3074</v>
      </c>
      <c r="I199" s="13">
        <f>H199/F199*100</f>
        <v>2.1088304703364251</v>
      </c>
      <c r="J199" s="3"/>
      <c r="K199" s="3"/>
      <c r="L199" s="3"/>
      <c r="M199" s="3"/>
      <c r="N199" s="3"/>
      <c r="O199" s="4"/>
      <c r="P199" s="3">
        <v>11</v>
      </c>
      <c r="Q199" s="3">
        <v>16</v>
      </c>
      <c r="R199" s="3"/>
      <c r="S199" s="3"/>
      <c r="T199" s="4">
        <v>9361</v>
      </c>
      <c r="U199" s="3"/>
      <c r="V199" s="3"/>
      <c r="W199" s="3"/>
      <c r="X199" s="3"/>
      <c r="Y199" s="3"/>
      <c r="Z199" s="4">
        <f t="shared" si="15"/>
        <v>0</v>
      </c>
      <c r="AA199" s="3"/>
    </row>
    <row r="200" spans="1:27" ht="15" customHeight="1" x14ac:dyDescent="0.25">
      <c r="A200" s="111" t="s">
        <v>984</v>
      </c>
      <c r="B200" s="112"/>
      <c r="C200" s="113"/>
      <c r="D200" s="58"/>
      <c r="E200" s="59">
        <f>SUM(E191:E199)</f>
        <v>454651</v>
      </c>
      <c r="F200" s="59">
        <f t="shared" ref="F200:Z200" si="43">SUM(F191:F199)</f>
        <v>1987663</v>
      </c>
      <c r="G200" s="59">
        <f t="shared" si="43"/>
        <v>15523</v>
      </c>
      <c r="H200" s="59">
        <f t="shared" si="43"/>
        <v>63082</v>
      </c>
      <c r="I200" s="60">
        <f>H200/F200*100</f>
        <v>3.1736768254980849</v>
      </c>
      <c r="J200" s="59">
        <f t="shared" si="43"/>
        <v>1</v>
      </c>
      <c r="K200" s="59">
        <f t="shared" si="43"/>
        <v>0</v>
      </c>
      <c r="L200" s="59">
        <f t="shared" si="43"/>
        <v>8</v>
      </c>
      <c r="M200" s="59">
        <f t="shared" si="43"/>
        <v>0</v>
      </c>
      <c r="N200" s="59">
        <f t="shared" si="43"/>
        <v>0</v>
      </c>
      <c r="O200" s="59">
        <f t="shared" si="43"/>
        <v>24242</v>
      </c>
      <c r="P200" s="59">
        <f t="shared" si="43"/>
        <v>11</v>
      </c>
      <c r="Q200" s="59">
        <f t="shared" si="43"/>
        <v>67</v>
      </c>
      <c r="R200" s="59">
        <f t="shared" si="43"/>
        <v>0</v>
      </c>
      <c r="S200" s="59">
        <f t="shared" si="43"/>
        <v>0</v>
      </c>
      <c r="T200" s="59">
        <f t="shared" si="43"/>
        <v>33585</v>
      </c>
      <c r="U200" s="59">
        <f t="shared" si="43"/>
        <v>16650</v>
      </c>
      <c r="V200" s="59">
        <f t="shared" si="43"/>
        <v>0</v>
      </c>
      <c r="W200" s="59">
        <f t="shared" si="43"/>
        <v>0</v>
      </c>
      <c r="X200" s="59">
        <f t="shared" si="43"/>
        <v>10552740</v>
      </c>
      <c r="Y200" s="59">
        <f t="shared" si="43"/>
        <v>0</v>
      </c>
      <c r="Z200" s="59">
        <f t="shared" si="43"/>
        <v>10569390</v>
      </c>
      <c r="AA200" s="3"/>
    </row>
    <row r="201" spans="1:27" ht="15" customHeight="1" x14ac:dyDescent="0.25">
      <c r="A201" s="3" t="s">
        <v>41</v>
      </c>
      <c r="B201" s="3" t="s">
        <v>65</v>
      </c>
      <c r="C201" s="7" t="str">
        <f>VLOOKUP(B201,'Sheet2 (2)'!$C$1:$D$349,2,FALSE)</f>
        <v>MMR006001</v>
      </c>
      <c r="D201" s="15"/>
      <c r="E201" s="12">
        <f>VLOOKUP(C201,'Sheet2 (2)'!$I$3:$R$329,6,FALSE)</f>
        <v>29216</v>
      </c>
      <c r="F201" s="12">
        <f>VLOOKUP(C201,'Sheet2 (2)'!$I$3:$R$329,3,FALSE)</f>
        <v>146271</v>
      </c>
      <c r="G201" s="4"/>
      <c r="H201" s="4"/>
      <c r="I201" s="13"/>
      <c r="J201" s="4"/>
      <c r="K201" s="4"/>
      <c r="L201" s="3">
        <v>1</v>
      </c>
      <c r="M201" s="3"/>
      <c r="N201" s="3"/>
      <c r="O201" s="4"/>
      <c r="P201" s="3"/>
      <c r="Q201" s="3"/>
      <c r="R201" s="3"/>
      <c r="S201" s="3"/>
      <c r="T201" s="3"/>
      <c r="U201" s="4"/>
      <c r="V201" s="4"/>
      <c r="W201" s="4"/>
      <c r="X201" s="4"/>
      <c r="Y201" s="4"/>
      <c r="Z201" s="4"/>
      <c r="AA201" s="3"/>
    </row>
    <row r="202" spans="1:27" x14ac:dyDescent="0.25">
      <c r="A202" s="3" t="s">
        <v>41</v>
      </c>
      <c r="B202" s="3" t="s">
        <v>665</v>
      </c>
      <c r="C202" s="7" t="str">
        <f>VLOOKUP(B202,'Sheet2 (2)'!$C$1:$D$349,2,FALSE)</f>
        <v>MMR006002</v>
      </c>
      <c r="D202" s="15"/>
      <c r="E202" s="12">
        <f>VLOOKUP(C202,'Sheet2 (2)'!$I$3:$R$329,6,FALSE)</f>
        <v>25700</v>
      </c>
      <c r="F202" s="12">
        <f>VLOOKUP(C202,'Sheet2 (2)'!$I$3:$R$329,3,FALSE)</f>
        <v>118301</v>
      </c>
      <c r="G202" s="12"/>
      <c r="H202" s="12"/>
      <c r="I202" s="13"/>
      <c r="J202" s="3"/>
      <c r="K202" s="3"/>
      <c r="L202" s="3">
        <v>2</v>
      </c>
      <c r="M202" s="3"/>
      <c r="N202" s="3"/>
      <c r="O202" s="4"/>
      <c r="P202" s="3"/>
      <c r="Q202" s="3"/>
      <c r="R202" s="3"/>
      <c r="S202" s="3"/>
      <c r="T202" s="4"/>
      <c r="U202" s="3"/>
      <c r="V202" s="3"/>
      <c r="W202" s="3"/>
      <c r="X202" s="3"/>
      <c r="Y202" s="3"/>
      <c r="Z202" s="4"/>
      <c r="AA202" s="3"/>
    </row>
    <row r="203" spans="1:27" x14ac:dyDescent="0.25">
      <c r="A203" s="3" t="s">
        <v>41</v>
      </c>
      <c r="B203" s="3" t="s">
        <v>674</v>
      </c>
      <c r="C203" s="7" t="str">
        <f>VLOOKUP(B203,'Sheet2 (2)'!$C$1:$D$349,2,FALSE)</f>
        <v>MMR006004</v>
      </c>
      <c r="D203" s="15"/>
      <c r="E203" s="12">
        <f>VLOOKUP(C203,'Sheet2 (2)'!$I$3:$R$329,6,FALSE)</f>
        <v>26390</v>
      </c>
      <c r="F203" s="12">
        <f>VLOOKUP(C203,'Sheet2 (2)'!$I$3:$R$329,3,FALSE)</f>
        <v>122106</v>
      </c>
      <c r="G203" s="12"/>
      <c r="H203" s="12"/>
      <c r="I203" s="13"/>
      <c r="J203" s="3"/>
      <c r="K203" s="3"/>
      <c r="L203" s="3">
        <v>1</v>
      </c>
      <c r="M203" s="3"/>
      <c r="N203" s="3"/>
      <c r="O203" s="4"/>
      <c r="P203" s="3"/>
      <c r="Q203" s="3"/>
      <c r="R203" s="3"/>
      <c r="S203" s="3"/>
      <c r="T203" s="4"/>
      <c r="U203" s="3"/>
      <c r="V203" s="3"/>
      <c r="W203" s="3"/>
      <c r="X203" s="3"/>
      <c r="Y203" s="3"/>
      <c r="Z203" s="4"/>
      <c r="AA203" s="3"/>
    </row>
    <row r="204" spans="1:27" ht="15" customHeight="1" x14ac:dyDescent="0.25">
      <c r="A204" s="111" t="s">
        <v>1000</v>
      </c>
      <c r="B204" s="112"/>
      <c r="C204" s="113"/>
      <c r="D204" s="58"/>
      <c r="E204" s="59"/>
      <c r="F204" s="59"/>
      <c r="G204" s="59"/>
      <c r="H204" s="59"/>
      <c r="I204" s="60"/>
      <c r="J204" s="59"/>
      <c r="K204" s="59"/>
      <c r="L204" s="59">
        <f>SUM(L201:L203)</f>
        <v>4</v>
      </c>
      <c r="M204" s="59"/>
      <c r="N204" s="59"/>
      <c r="O204" s="59"/>
      <c r="P204" s="59"/>
      <c r="Q204" s="59"/>
      <c r="R204" s="59"/>
      <c r="S204" s="59"/>
      <c r="T204" s="59"/>
      <c r="U204" s="59"/>
      <c r="V204" s="59"/>
      <c r="W204" s="59"/>
      <c r="X204" s="59"/>
      <c r="Y204" s="59"/>
      <c r="Z204" s="59"/>
      <c r="AA204" s="3"/>
    </row>
  </sheetData>
  <autoFilter ref="A4:AA204"/>
  <mergeCells count="28">
    <mergeCell ref="A204:C204"/>
    <mergeCell ref="A200:C200"/>
    <mergeCell ref="A22:C22"/>
    <mergeCell ref="A81:C81"/>
    <mergeCell ref="A114:C114"/>
    <mergeCell ref="A122:C122"/>
    <mergeCell ref="A149:C149"/>
    <mergeCell ref="A166:C166"/>
    <mergeCell ref="A190:C190"/>
    <mergeCell ref="A140:C140"/>
    <mergeCell ref="A27:C27"/>
    <mergeCell ref="A159:C159"/>
    <mergeCell ref="A52:C52"/>
    <mergeCell ref="P3:T3"/>
    <mergeCell ref="U3:Z3"/>
    <mergeCell ref="A1:O1"/>
    <mergeCell ref="A2:O2"/>
    <mergeCell ref="P1:AA1"/>
    <mergeCell ref="P2:AA2"/>
    <mergeCell ref="AA3:AA4"/>
    <mergeCell ref="A3:A4"/>
    <mergeCell ref="B3:B4"/>
    <mergeCell ref="C3:C4"/>
    <mergeCell ref="D3:D4"/>
    <mergeCell ref="J3:J4"/>
    <mergeCell ref="E3:F3"/>
    <mergeCell ref="G3:I3"/>
    <mergeCell ref="K3:O3"/>
  </mergeCells>
  <dataValidations count="2">
    <dataValidation type="list" allowBlank="1" showInputMessage="1" showErrorMessage="1" sqref="A5:A21 A191:A199 A150:A158 A23:A26 A123:A139 A201:A203 A53:A80 A112:A113 A167:A189 A28:A51 A84:A89 A92:A103 A107:A109 A115:A121 A160:A165 A141:A148">
      <formula1>SR</formula1>
    </dataValidation>
    <dataValidation type="list" allowBlank="1" showInputMessage="1" showErrorMessage="1" sqref="B123:B139 B23:B26 B191:B199 B150:B158 B5:B21 B28:B51 B115:B121 B141:B148 B160:B165 B167:B189 B82:B113 B72:B73 B53:B70 B75:B80 B201:B203">
      <formula1>INDIRECT(A5)</formula1>
    </dataValidation>
  </dataValidations>
  <printOptions horizontalCentered="1"/>
  <pageMargins left="0.31496062992125984" right="0.31496062992125984" top="0.35433070866141736" bottom="0.35433070866141736" header="0.11811023622047245" footer="0.11811023622047245"/>
  <pageSetup scale="75" orientation="landscape" r:id="rId1"/>
  <headerFooter>
    <oddFooter>&amp;R&amp;10Page - &amp;P of &amp;N</oddFooter>
  </headerFooter>
  <ignoredErrors>
    <ignoredError sqref="G140 Z132:Z139 J140:Y140 Z156 Z154 Z167:Z189 L167:Y169 T27 M170:Y189" formulaRange="1"/>
    <ignoredError sqref="Z140 I140 F140 P27 Q27:S27 L27:O27 L159:Z159 L190:Z190" formula="1" formulaRange="1"/>
    <ignoredError sqref="I200 E81 E140 I27:K27 E52:I52 J52:Z52 E159:I159 J159:K159 E190:K190 Z27 E166:I166 J166:Z166 F81:I81 J81:N81 E149:G149 I149 E122:I122 J122:Z122 P81:Z81 E22:I22 J22:Z22 E114:I114 J114:Z114 E200:F200"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B0F0"/>
  </sheetPr>
  <dimension ref="A1:O12"/>
  <sheetViews>
    <sheetView workbookViewId="0">
      <selection activeCell="D3" sqref="D3:N4"/>
    </sheetView>
  </sheetViews>
  <sheetFormatPr defaultRowHeight="15" x14ac:dyDescent="0.25"/>
  <cols>
    <col min="1" max="1" width="12.5703125" bestFit="1" customWidth="1"/>
    <col min="2" max="2" width="8.5703125" bestFit="1" customWidth="1"/>
    <col min="3" max="3" width="11.42578125" customWidth="1"/>
    <col min="4" max="4" width="11.140625" customWidth="1"/>
    <col min="5" max="5" width="5.5703125" customWidth="1"/>
    <col min="6" max="6" width="10.28515625" customWidth="1"/>
    <col min="7" max="7" width="9.140625" customWidth="1"/>
    <col min="8" max="8" width="6.28515625" bestFit="1" customWidth="1"/>
    <col min="9" max="10" width="10.140625" bestFit="1" customWidth="1"/>
    <col min="11" max="12" width="11.140625" bestFit="1" customWidth="1"/>
    <col min="13" max="13" width="10" customWidth="1"/>
    <col min="14" max="15" width="11.140625" bestFit="1" customWidth="1"/>
  </cols>
  <sheetData>
    <row r="1" spans="1:15" ht="39.75" customHeight="1" x14ac:dyDescent="0.25">
      <c r="A1" s="87" t="s">
        <v>182</v>
      </c>
      <c r="B1" s="87"/>
      <c r="C1" s="87"/>
      <c r="D1" s="87"/>
      <c r="E1" s="87"/>
      <c r="F1" s="87"/>
      <c r="G1" s="87"/>
      <c r="H1" s="87"/>
      <c r="I1" s="87"/>
      <c r="J1" s="87"/>
      <c r="K1" s="87"/>
      <c r="L1" s="87"/>
      <c r="M1" s="87"/>
      <c r="N1" s="87"/>
    </row>
    <row r="2" spans="1:15" ht="18.75" customHeight="1" x14ac:dyDescent="0.25">
      <c r="A2" s="85" t="s">
        <v>314</v>
      </c>
      <c r="B2" s="86"/>
      <c r="C2" s="86"/>
      <c r="D2" s="86"/>
      <c r="E2" s="86"/>
      <c r="F2" s="86"/>
      <c r="G2" s="86"/>
      <c r="H2" s="86"/>
      <c r="I2" s="86"/>
      <c r="J2" s="86"/>
      <c r="K2" s="86"/>
      <c r="L2" s="86"/>
      <c r="M2" s="86"/>
      <c r="N2" s="88"/>
    </row>
    <row r="3" spans="1:15" ht="30.75" customHeight="1" x14ac:dyDescent="0.25">
      <c r="A3" s="114" t="s">
        <v>0</v>
      </c>
      <c r="B3" s="115" t="s">
        <v>1</v>
      </c>
      <c r="C3" s="76" t="s">
        <v>2</v>
      </c>
      <c r="D3" s="117" t="s">
        <v>994</v>
      </c>
      <c r="E3" s="118"/>
      <c r="F3" s="119" t="s">
        <v>995</v>
      </c>
      <c r="G3" s="121" t="s">
        <v>996</v>
      </c>
      <c r="H3" s="114" t="s">
        <v>5</v>
      </c>
      <c r="I3" s="114" t="s">
        <v>6</v>
      </c>
      <c r="J3" s="114"/>
      <c r="K3" s="114"/>
      <c r="L3" s="114"/>
      <c r="M3" s="114"/>
      <c r="N3" s="114"/>
    </row>
    <row r="4" spans="1:15" ht="31.5" customHeight="1" x14ac:dyDescent="0.25">
      <c r="A4" s="114"/>
      <c r="B4" s="116"/>
      <c r="C4" s="77"/>
      <c r="D4" s="27" t="s">
        <v>7</v>
      </c>
      <c r="E4" s="27" t="s">
        <v>8</v>
      </c>
      <c r="F4" s="120"/>
      <c r="G4" s="121"/>
      <c r="H4" s="114"/>
      <c r="I4" s="28" t="s">
        <v>11</v>
      </c>
      <c r="J4" s="28" t="s">
        <v>12</v>
      </c>
      <c r="K4" s="28" t="s">
        <v>13</v>
      </c>
      <c r="L4" s="28" t="s">
        <v>14</v>
      </c>
      <c r="M4" s="27" t="s">
        <v>15</v>
      </c>
      <c r="N4" s="28" t="s">
        <v>16</v>
      </c>
    </row>
    <row r="5" spans="1:15" x14ac:dyDescent="0.25">
      <c r="A5" s="3" t="s">
        <v>17</v>
      </c>
      <c r="B5" s="3" t="s">
        <v>18</v>
      </c>
      <c r="C5" s="4">
        <v>3188963</v>
      </c>
      <c r="D5" s="4">
        <v>13542</v>
      </c>
      <c r="E5" s="5">
        <f>D5/C5*100</f>
        <v>0.42465215181236038</v>
      </c>
      <c r="F5" s="4">
        <v>389</v>
      </c>
      <c r="G5" s="4">
        <v>1867</v>
      </c>
      <c r="H5" s="4">
        <v>6</v>
      </c>
      <c r="I5" s="4">
        <v>2835000</v>
      </c>
      <c r="J5" s="4">
        <v>2835840</v>
      </c>
      <c r="K5" s="4">
        <v>40300000</v>
      </c>
      <c r="L5" s="4">
        <v>13669614</v>
      </c>
      <c r="M5" s="4">
        <v>600000</v>
      </c>
      <c r="N5" s="4">
        <f t="shared" ref="N5" si="0">SUM(I5:M5)</f>
        <v>60240454</v>
      </c>
    </row>
    <row r="6" spans="1:15" x14ac:dyDescent="0.25">
      <c r="A6" s="3" t="s">
        <v>41</v>
      </c>
      <c r="B6" s="3" t="s">
        <v>42</v>
      </c>
      <c r="C6" s="4">
        <v>1406434</v>
      </c>
      <c r="D6" s="4">
        <v>264</v>
      </c>
      <c r="E6" s="5">
        <f t="shared" ref="E6:E10" si="1">D6/C6*100</f>
        <v>1.8770877268325423E-2</v>
      </c>
      <c r="F6" s="4"/>
      <c r="G6" s="4">
        <v>56</v>
      </c>
      <c r="H6" s="4"/>
      <c r="I6" s="4">
        <v>174600</v>
      </c>
      <c r="J6" s="4"/>
      <c r="K6" s="4"/>
      <c r="L6" s="4">
        <v>455280</v>
      </c>
      <c r="M6" s="4"/>
      <c r="N6" s="4">
        <f>SUM(I6:M6)</f>
        <v>629880</v>
      </c>
    </row>
    <row r="7" spans="1:15" x14ac:dyDescent="0.25">
      <c r="A7" s="3" t="s">
        <v>31</v>
      </c>
      <c r="B7" s="3" t="s">
        <v>32</v>
      </c>
      <c r="C7" s="4">
        <v>1572657</v>
      </c>
      <c r="D7" s="4">
        <v>389</v>
      </c>
      <c r="E7" s="5">
        <f t="shared" si="1"/>
        <v>2.4735209266864927E-2</v>
      </c>
      <c r="F7" s="4"/>
      <c r="G7" s="4">
        <v>72</v>
      </c>
      <c r="H7" s="4"/>
      <c r="I7" s="4"/>
      <c r="J7" s="4">
        <v>956940</v>
      </c>
      <c r="K7" s="4"/>
      <c r="L7" s="4"/>
      <c r="M7" s="4"/>
      <c r="N7" s="4">
        <f>SUM(I7:M7)</f>
        <v>956940</v>
      </c>
    </row>
    <row r="8" spans="1:15" x14ac:dyDescent="0.25">
      <c r="A8" s="3" t="s">
        <v>25</v>
      </c>
      <c r="B8" s="3" t="s">
        <v>26</v>
      </c>
      <c r="C8" s="4">
        <v>6175123</v>
      </c>
      <c r="D8" s="4">
        <v>716</v>
      </c>
      <c r="E8" s="5">
        <f t="shared" si="1"/>
        <v>1.1594910741049206E-2</v>
      </c>
      <c r="F8" s="4">
        <v>4</v>
      </c>
      <c r="G8" s="4">
        <v>149</v>
      </c>
      <c r="H8" s="4">
        <v>1</v>
      </c>
      <c r="I8" s="4">
        <v>537750</v>
      </c>
      <c r="J8" s="4"/>
      <c r="K8" s="4"/>
      <c r="L8" s="4">
        <v>1299634</v>
      </c>
      <c r="M8" s="4">
        <v>100000</v>
      </c>
      <c r="N8" s="4">
        <f>SUM(I8:M8)</f>
        <v>1937384</v>
      </c>
    </row>
    <row r="9" spans="1:15" x14ac:dyDescent="0.25">
      <c r="A9" s="3" t="s">
        <v>27</v>
      </c>
      <c r="B9" s="3" t="s">
        <v>28</v>
      </c>
      <c r="C9" s="4">
        <v>4863455</v>
      </c>
      <c r="D9" s="4"/>
      <c r="E9" s="5">
        <f t="shared" si="1"/>
        <v>0</v>
      </c>
      <c r="F9" s="4">
        <v>12</v>
      </c>
      <c r="G9" s="4">
        <v>2</v>
      </c>
      <c r="H9" s="4"/>
      <c r="I9" s="4"/>
      <c r="J9" s="4"/>
      <c r="K9" s="4"/>
      <c r="L9" s="4">
        <v>281052</v>
      </c>
      <c r="M9" s="4"/>
      <c r="N9" s="4">
        <f>SUM(I9:M9)</f>
        <v>281052</v>
      </c>
    </row>
    <row r="10" spans="1:15" x14ac:dyDescent="0.25">
      <c r="A10" s="3" t="s">
        <v>16</v>
      </c>
      <c r="B10" s="3"/>
      <c r="C10" s="4">
        <f>SUM(C5:C9)</f>
        <v>17206632</v>
      </c>
      <c r="D10" s="4">
        <f>SUM(D5:D9)</f>
        <v>14911</v>
      </c>
      <c r="E10" s="5">
        <f t="shared" si="1"/>
        <v>8.6658446580365062E-2</v>
      </c>
      <c r="F10" s="4">
        <f t="shared" ref="F10:M10" si="2">SUM(F5:F9)</f>
        <v>405</v>
      </c>
      <c r="G10" s="4">
        <f t="shared" si="2"/>
        <v>2146</v>
      </c>
      <c r="H10" s="4">
        <f t="shared" si="2"/>
        <v>7</v>
      </c>
      <c r="I10" s="4">
        <f t="shared" si="2"/>
        <v>3547350</v>
      </c>
      <c r="J10" s="4">
        <f t="shared" si="2"/>
        <v>3792780</v>
      </c>
      <c r="K10" s="4">
        <f t="shared" si="2"/>
        <v>40300000</v>
      </c>
      <c r="L10" s="4">
        <f t="shared" si="2"/>
        <v>15705580</v>
      </c>
      <c r="M10" s="4">
        <f t="shared" si="2"/>
        <v>700000</v>
      </c>
      <c r="N10" s="4">
        <f t="shared" ref="N10" si="3">SUM(I10:M10)</f>
        <v>64045710</v>
      </c>
      <c r="O10" s="6"/>
    </row>
    <row r="12" spans="1:15" x14ac:dyDescent="0.25">
      <c r="A12" t="s">
        <v>43</v>
      </c>
    </row>
  </sheetData>
  <mergeCells count="10">
    <mergeCell ref="A1:N1"/>
    <mergeCell ref="A3:A4"/>
    <mergeCell ref="B3:B4"/>
    <mergeCell ref="C3:C4"/>
    <mergeCell ref="D3:E3"/>
    <mergeCell ref="H3:H4"/>
    <mergeCell ref="I3:N3"/>
    <mergeCell ref="A2:N2"/>
    <mergeCell ref="F3:F4"/>
    <mergeCell ref="G3:G4"/>
  </mergeCells>
  <printOptions horizontalCentered="1"/>
  <pageMargins left="0.31496062992125984" right="0.31496062992125984" top="0.74803149606299213" bottom="0.74803149606299213" header="0.31496062992125984" footer="0.31496062992125984"/>
  <pageSetup scale="9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B0F0"/>
  </sheetPr>
  <dimension ref="A1:Q17"/>
  <sheetViews>
    <sheetView workbookViewId="0">
      <pane ySplit="4" topLeftCell="A10" activePane="bottomLeft" state="frozen"/>
      <selection pane="bottomLeft" activeCell="F3" sqref="F3:P4"/>
    </sheetView>
  </sheetViews>
  <sheetFormatPr defaultRowHeight="15" x14ac:dyDescent="0.25"/>
  <cols>
    <col min="1" max="1" width="13.140625" bestFit="1" customWidth="1"/>
    <col min="2" max="2" width="11.140625" bestFit="1" customWidth="1"/>
    <col min="3" max="3" width="11.5703125" bestFit="1" customWidth="1"/>
    <col min="4" max="4" width="9.140625" customWidth="1"/>
    <col min="5" max="5" width="12.7109375" customWidth="1"/>
    <col min="6" max="6" width="8.28515625" customWidth="1"/>
    <col min="7" max="7" width="5.5703125" customWidth="1"/>
    <col min="8" max="8" width="10.5703125" customWidth="1"/>
    <col min="9" max="9" width="9.7109375" customWidth="1"/>
    <col min="13" max="13" width="11.5703125" customWidth="1"/>
    <col min="14" max="14" width="10.140625" bestFit="1" customWidth="1"/>
    <col min="16" max="16" width="12.7109375" customWidth="1"/>
  </cols>
  <sheetData>
    <row r="1" spans="1:17" ht="47.25" customHeight="1" x14ac:dyDescent="0.25">
      <c r="A1" s="87" t="s">
        <v>313</v>
      </c>
      <c r="B1" s="87"/>
      <c r="C1" s="87"/>
      <c r="D1" s="87"/>
      <c r="E1" s="87"/>
      <c r="F1" s="87"/>
      <c r="G1" s="87"/>
      <c r="H1" s="87"/>
      <c r="I1" s="87"/>
      <c r="J1" s="87"/>
      <c r="K1" s="87"/>
      <c r="L1" s="87"/>
      <c r="M1" s="87"/>
      <c r="N1" s="87"/>
      <c r="O1" s="87"/>
      <c r="P1" s="87"/>
      <c r="Q1" s="87"/>
    </row>
    <row r="2" spans="1:17" ht="18.75" customHeight="1" x14ac:dyDescent="0.25">
      <c r="A2" s="85" t="s">
        <v>314</v>
      </c>
      <c r="B2" s="86"/>
      <c r="C2" s="86"/>
      <c r="D2" s="86"/>
      <c r="E2" s="86"/>
      <c r="F2" s="86"/>
      <c r="G2" s="86"/>
      <c r="H2" s="86"/>
      <c r="I2" s="86"/>
      <c r="J2" s="86"/>
      <c r="K2" s="86"/>
      <c r="L2" s="86"/>
      <c r="M2" s="86"/>
      <c r="N2" s="86"/>
      <c r="O2" s="86"/>
      <c r="P2" s="86"/>
      <c r="Q2" s="88"/>
    </row>
    <row r="3" spans="1:17" ht="30.75" customHeight="1" x14ac:dyDescent="0.25">
      <c r="A3" s="114" t="s">
        <v>0</v>
      </c>
      <c r="B3" s="115" t="s">
        <v>44</v>
      </c>
      <c r="C3" s="115" t="s">
        <v>45</v>
      </c>
      <c r="D3" s="122" t="s">
        <v>46</v>
      </c>
      <c r="E3" s="76" t="s">
        <v>2</v>
      </c>
      <c r="F3" s="117" t="s">
        <v>994</v>
      </c>
      <c r="G3" s="118"/>
      <c r="H3" s="119" t="s">
        <v>995</v>
      </c>
      <c r="I3" s="121" t="s">
        <v>996</v>
      </c>
      <c r="J3" s="114" t="s">
        <v>5</v>
      </c>
      <c r="K3" s="114" t="s">
        <v>6</v>
      </c>
      <c r="L3" s="114"/>
      <c r="M3" s="114"/>
      <c r="N3" s="114"/>
      <c r="O3" s="114"/>
      <c r="P3" s="114"/>
      <c r="Q3" s="114" t="s">
        <v>48</v>
      </c>
    </row>
    <row r="4" spans="1:17" ht="34.5" customHeight="1" x14ac:dyDescent="0.25">
      <c r="A4" s="114"/>
      <c r="B4" s="116"/>
      <c r="C4" s="116"/>
      <c r="D4" s="123"/>
      <c r="E4" s="77"/>
      <c r="F4" s="47" t="s">
        <v>7</v>
      </c>
      <c r="G4" s="47" t="s">
        <v>8</v>
      </c>
      <c r="H4" s="120"/>
      <c r="I4" s="121"/>
      <c r="J4" s="114"/>
      <c r="K4" s="46" t="s">
        <v>11</v>
      </c>
      <c r="L4" s="46" t="s">
        <v>12</v>
      </c>
      <c r="M4" s="46" t="s">
        <v>13</v>
      </c>
      <c r="N4" s="46" t="s">
        <v>14</v>
      </c>
      <c r="O4" s="47" t="s">
        <v>15</v>
      </c>
      <c r="P4" s="46" t="s">
        <v>16</v>
      </c>
      <c r="Q4" s="114"/>
    </row>
    <row r="5" spans="1:17" ht="12.75" customHeight="1" x14ac:dyDescent="0.25">
      <c r="A5" s="3" t="s">
        <v>17</v>
      </c>
      <c r="B5" s="3" t="s">
        <v>50</v>
      </c>
      <c r="C5" s="3" t="s">
        <v>184</v>
      </c>
      <c r="D5" s="15">
        <v>42179</v>
      </c>
      <c r="E5" s="34">
        <v>55265</v>
      </c>
      <c r="F5" s="4">
        <v>362</v>
      </c>
      <c r="G5" s="32">
        <f>F5/E5*100</f>
        <v>0.65502578485479057</v>
      </c>
      <c r="H5" s="4">
        <v>8</v>
      </c>
      <c r="I5" s="4">
        <v>65</v>
      </c>
      <c r="J5" s="4"/>
      <c r="K5" s="4">
        <v>47250</v>
      </c>
      <c r="L5" s="4">
        <v>47040</v>
      </c>
      <c r="M5" s="4">
        <v>800000</v>
      </c>
      <c r="N5" s="4">
        <v>176528</v>
      </c>
      <c r="O5" s="4"/>
      <c r="P5" s="4">
        <f>SUM(K5:O5)</f>
        <v>1070818</v>
      </c>
      <c r="Q5" s="4"/>
    </row>
    <row r="6" spans="1:17" x14ac:dyDescent="0.25">
      <c r="A6" s="3" t="s">
        <v>17</v>
      </c>
      <c r="B6" s="3" t="s">
        <v>51</v>
      </c>
      <c r="C6" s="3" t="s">
        <v>185</v>
      </c>
      <c r="D6" s="15">
        <v>42180</v>
      </c>
      <c r="E6" s="34">
        <v>119564</v>
      </c>
      <c r="F6" s="4">
        <v>11769</v>
      </c>
      <c r="G6" s="32">
        <f t="shared" ref="G6:G17" si="0">F6/E6*100</f>
        <v>9.8432638586865622</v>
      </c>
      <c r="H6" s="4">
        <v>202</v>
      </c>
      <c r="I6" s="4">
        <v>1654</v>
      </c>
      <c r="J6" s="4">
        <v>4</v>
      </c>
      <c r="K6" s="4">
        <v>1341900</v>
      </c>
      <c r="L6" s="4">
        <v>1342320</v>
      </c>
      <c r="M6" s="4">
        <v>19800000</v>
      </c>
      <c r="N6" s="4">
        <v>4457332</v>
      </c>
      <c r="O6" s="4">
        <v>400000</v>
      </c>
      <c r="P6" s="4">
        <f>SUM(K6:O6)</f>
        <v>27341552</v>
      </c>
      <c r="Q6" s="4"/>
    </row>
    <row r="7" spans="1:17" x14ac:dyDescent="0.25">
      <c r="A7" s="3" t="s">
        <v>17</v>
      </c>
      <c r="B7" s="3" t="s">
        <v>55</v>
      </c>
      <c r="C7" s="3" t="s">
        <v>189</v>
      </c>
      <c r="D7" s="15">
        <v>42181</v>
      </c>
      <c r="E7" s="34">
        <v>172907</v>
      </c>
      <c r="F7" s="4">
        <v>290</v>
      </c>
      <c r="G7" s="32">
        <f t="shared" si="0"/>
        <v>0.16772021953998392</v>
      </c>
      <c r="H7" s="4"/>
      <c r="I7" s="4">
        <v>58</v>
      </c>
      <c r="J7" s="4"/>
      <c r="K7" s="4"/>
      <c r="L7" s="4"/>
      <c r="M7" s="4"/>
      <c r="N7" s="4"/>
      <c r="O7" s="4"/>
      <c r="P7" s="4">
        <f t="shared" ref="P7" si="1">SUM(K7:O7)</f>
        <v>0</v>
      </c>
      <c r="Q7" s="4"/>
    </row>
    <row r="8" spans="1:17" x14ac:dyDescent="0.25">
      <c r="A8" s="3" t="s">
        <v>17</v>
      </c>
      <c r="B8" s="3" t="s">
        <v>56</v>
      </c>
      <c r="C8" s="3" t="s">
        <v>190</v>
      </c>
      <c r="D8" s="15">
        <v>42179</v>
      </c>
      <c r="E8" s="34">
        <v>40720</v>
      </c>
      <c r="F8" s="4">
        <v>136</v>
      </c>
      <c r="G8" s="32">
        <f t="shared" si="0"/>
        <v>0.33398821218074659</v>
      </c>
      <c r="H8" s="4">
        <v>22</v>
      </c>
      <c r="I8" s="4"/>
      <c r="J8" s="4"/>
      <c r="K8" s="4">
        <v>228900</v>
      </c>
      <c r="L8" s="4">
        <v>228480</v>
      </c>
      <c r="M8" s="4">
        <v>2200000</v>
      </c>
      <c r="N8" s="4">
        <v>485452</v>
      </c>
      <c r="O8" s="4"/>
      <c r="P8" s="4">
        <f>SUM(K8:O8)</f>
        <v>3142832</v>
      </c>
      <c r="Q8" s="4"/>
    </row>
    <row r="9" spans="1:17" x14ac:dyDescent="0.25">
      <c r="A9" s="3" t="s">
        <v>17</v>
      </c>
      <c r="B9" s="3" t="s">
        <v>61</v>
      </c>
      <c r="C9" s="3" t="s">
        <v>195</v>
      </c>
      <c r="D9" s="15">
        <v>42181</v>
      </c>
      <c r="E9" s="34">
        <v>133310</v>
      </c>
      <c r="F9" s="4">
        <v>244</v>
      </c>
      <c r="G9" s="32">
        <f t="shared" si="0"/>
        <v>0.18303203060535594</v>
      </c>
      <c r="H9" s="4">
        <v>18</v>
      </c>
      <c r="I9" s="4">
        <v>38</v>
      </c>
      <c r="J9" s="4"/>
      <c r="K9" s="4">
        <v>409500</v>
      </c>
      <c r="L9" s="4">
        <v>409920</v>
      </c>
      <c r="M9" s="4">
        <v>3700000</v>
      </c>
      <c r="N9" s="4">
        <v>1235696</v>
      </c>
      <c r="O9" s="4"/>
      <c r="P9" s="4">
        <f>SUM(K9:O9)</f>
        <v>5755116</v>
      </c>
      <c r="Q9" s="4"/>
    </row>
    <row r="10" spans="1:17" x14ac:dyDescent="0.25">
      <c r="A10" s="3" t="s">
        <v>17</v>
      </c>
      <c r="B10" s="3" t="s">
        <v>62</v>
      </c>
      <c r="C10" s="3" t="s">
        <v>196</v>
      </c>
      <c r="D10" s="15">
        <v>42182</v>
      </c>
      <c r="E10" s="34">
        <v>158124</v>
      </c>
      <c r="F10" s="4">
        <v>432</v>
      </c>
      <c r="G10" s="32">
        <f t="shared" si="0"/>
        <v>0.27320330879562876</v>
      </c>
      <c r="H10" s="4">
        <v>128</v>
      </c>
      <c r="I10" s="4"/>
      <c r="J10" s="4">
        <v>2</v>
      </c>
      <c r="K10" s="4">
        <v>725550</v>
      </c>
      <c r="L10" s="4">
        <v>725760</v>
      </c>
      <c r="M10" s="4">
        <v>12700000</v>
      </c>
      <c r="N10" s="4">
        <v>2824448</v>
      </c>
      <c r="O10" s="4">
        <v>200000</v>
      </c>
      <c r="P10" s="4">
        <f>SUM(K10:O10)</f>
        <v>17175758</v>
      </c>
      <c r="Q10" s="4"/>
    </row>
    <row r="11" spans="1:17" x14ac:dyDescent="0.25">
      <c r="A11" s="3" t="s">
        <v>17</v>
      </c>
      <c r="B11" s="3" t="s">
        <v>63</v>
      </c>
      <c r="C11" s="3" t="s">
        <v>197</v>
      </c>
      <c r="D11" s="15">
        <v>42182</v>
      </c>
      <c r="E11" s="34">
        <v>65936</v>
      </c>
      <c r="F11" s="4">
        <v>309</v>
      </c>
      <c r="G11" s="32">
        <f t="shared" si="0"/>
        <v>0.46863625333656878</v>
      </c>
      <c r="H11" s="4">
        <v>11</v>
      </c>
      <c r="I11" s="4">
        <v>52</v>
      </c>
      <c r="J11" s="4"/>
      <c r="K11" s="4">
        <v>81900</v>
      </c>
      <c r="L11" s="4">
        <v>82320</v>
      </c>
      <c r="M11" s="4">
        <v>1100000</v>
      </c>
      <c r="N11" s="4">
        <v>1390158</v>
      </c>
      <c r="O11" s="4"/>
      <c r="P11" s="4">
        <f>SUM(K11:O11)</f>
        <v>2654378</v>
      </c>
      <c r="Q11" s="4"/>
    </row>
    <row r="12" spans="1:17" x14ac:dyDescent="0.25">
      <c r="A12" s="3" t="s">
        <v>17</v>
      </c>
      <c r="B12" s="3"/>
      <c r="C12" s="3"/>
      <c r="D12" s="15"/>
      <c r="E12" s="34"/>
      <c r="F12" s="4"/>
      <c r="G12" s="32"/>
      <c r="H12" s="4"/>
      <c r="I12" s="4"/>
      <c r="J12" s="4"/>
      <c r="K12" s="4"/>
      <c r="L12" s="4"/>
      <c r="M12" s="4"/>
      <c r="N12" s="4">
        <v>3100000</v>
      </c>
      <c r="O12" s="4"/>
      <c r="P12" s="4">
        <f t="shared" ref="P12" si="2">SUM(K12:O12)</f>
        <v>3100000</v>
      </c>
      <c r="Q12" s="4"/>
    </row>
    <row r="13" spans="1:17" x14ac:dyDescent="0.25">
      <c r="A13" s="29" t="s">
        <v>315</v>
      </c>
      <c r="B13" s="29"/>
      <c r="C13" s="29"/>
      <c r="D13" s="30"/>
      <c r="E13" s="35">
        <v>3188963</v>
      </c>
      <c r="F13" s="31">
        <f>SUM(F5:F12)</f>
        <v>13542</v>
      </c>
      <c r="G13" s="33">
        <f t="shared" si="0"/>
        <v>0.42465215181236038</v>
      </c>
      <c r="H13" s="31">
        <f t="shared" ref="H13:O13" si="3">SUM(H5:H12)</f>
        <v>389</v>
      </c>
      <c r="I13" s="31">
        <f t="shared" si="3"/>
        <v>1867</v>
      </c>
      <c r="J13" s="31">
        <f t="shared" si="3"/>
        <v>6</v>
      </c>
      <c r="K13" s="31">
        <f t="shared" si="3"/>
        <v>2835000</v>
      </c>
      <c r="L13" s="31">
        <f t="shared" si="3"/>
        <v>2835840</v>
      </c>
      <c r="M13" s="31">
        <f t="shared" si="3"/>
        <v>40300000</v>
      </c>
      <c r="N13" s="31">
        <f t="shared" si="3"/>
        <v>13669614</v>
      </c>
      <c r="O13" s="31">
        <f t="shared" si="3"/>
        <v>600000</v>
      </c>
      <c r="P13" s="31">
        <f>SUM(K13:O13)</f>
        <v>60240454</v>
      </c>
      <c r="Q13" s="31"/>
    </row>
    <row r="14" spans="1:17" x14ac:dyDescent="0.25">
      <c r="A14" s="3" t="s">
        <v>41</v>
      </c>
      <c r="B14" s="3" t="s">
        <v>65</v>
      </c>
      <c r="C14" s="3" t="s">
        <v>199</v>
      </c>
      <c r="D14" s="15">
        <v>42180</v>
      </c>
      <c r="E14" s="34">
        <v>146271</v>
      </c>
      <c r="F14" s="4">
        <v>264</v>
      </c>
      <c r="G14" s="32">
        <f t="shared" si="0"/>
        <v>0.18048690444449003</v>
      </c>
      <c r="H14" s="4"/>
      <c r="I14" s="4">
        <v>56</v>
      </c>
      <c r="J14" s="4"/>
      <c r="K14" s="4">
        <v>174600</v>
      </c>
      <c r="L14" s="4"/>
      <c r="M14" s="4"/>
      <c r="N14" s="4">
        <v>455280</v>
      </c>
      <c r="O14" s="4"/>
      <c r="P14" s="4">
        <f>SUM(K14:O14)</f>
        <v>629880</v>
      </c>
      <c r="Q14" s="4"/>
    </row>
    <row r="15" spans="1:17" x14ac:dyDescent="0.25">
      <c r="A15" s="3" t="s">
        <v>31</v>
      </c>
      <c r="B15" s="3" t="s">
        <v>66</v>
      </c>
      <c r="C15" s="3" t="s">
        <v>200</v>
      </c>
      <c r="D15" s="15">
        <v>42181</v>
      </c>
      <c r="E15" s="34">
        <v>265622</v>
      </c>
      <c r="F15" s="4">
        <v>389</v>
      </c>
      <c r="G15" s="32">
        <f t="shared" si="0"/>
        <v>0.14644871283252139</v>
      </c>
      <c r="H15" s="4"/>
      <c r="I15" s="4">
        <v>72</v>
      </c>
      <c r="J15" s="4"/>
      <c r="K15" s="4"/>
      <c r="L15" s="4">
        <v>956940</v>
      </c>
      <c r="M15" s="4"/>
      <c r="N15" s="4"/>
      <c r="O15" s="4"/>
      <c r="P15" s="4">
        <f t="shared" ref="P15" si="4">SUM(K15:O15)</f>
        <v>956940</v>
      </c>
      <c r="Q15" s="4"/>
    </row>
    <row r="16" spans="1:17" x14ac:dyDescent="0.25">
      <c r="A16" s="3" t="s">
        <v>25</v>
      </c>
      <c r="B16" s="3" t="s">
        <v>72</v>
      </c>
      <c r="C16" s="3" t="s">
        <v>206</v>
      </c>
      <c r="D16" s="15">
        <v>42183</v>
      </c>
      <c r="E16" s="34">
        <v>323806</v>
      </c>
      <c r="F16" s="4">
        <v>716</v>
      </c>
      <c r="G16" s="32">
        <f t="shared" si="0"/>
        <v>0.22112005336528662</v>
      </c>
      <c r="H16" s="4">
        <v>4</v>
      </c>
      <c r="I16" s="4">
        <v>149</v>
      </c>
      <c r="J16" s="4">
        <v>1</v>
      </c>
      <c r="K16" s="4">
        <v>537750</v>
      </c>
      <c r="L16" s="4"/>
      <c r="M16" s="4"/>
      <c r="N16" s="4">
        <v>1299634</v>
      </c>
      <c r="O16" s="4">
        <v>100000</v>
      </c>
      <c r="P16" s="4">
        <f>SUM(K16:O16)</f>
        <v>1937384</v>
      </c>
      <c r="Q16" s="4"/>
    </row>
    <row r="17" spans="1:17" x14ac:dyDescent="0.25">
      <c r="A17" s="3" t="s">
        <v>27</v>
      </c>
      <c r="B17" s="3" t="s">
        <v>91</v>
      </c>
      <c r="C17" s="3" t="s">
        <v>225</v>
      </c>
      <c r="D17" s="15">
        <v>42181</v>
      </c>
      <c r="E17" s="34">
        <v>145512</v>
      </c>
      <c r="F17" s="4"/>
      <c r="G17" s="32">
        <f t="shared" si="0"/>
        <v>0</v>
      </c>
      <c r="H17" s="4">
        <v>12</v>
      </c>
      <c r="I17" s="4">
        <v>2</v>
      </c>
      <c r="J17" s="4"/>
      <c r="K17" s="4"/>
      <c r="L17" s="4"/>
      <c r="M17" s="4"/>
      <c r="N17" s="4">
        <v>281052</v>
      </c>
      <c r="O17" s="4"/>
      <c r="P17" s="4">
        <f>SUM(K17:O17)</f>
        <v>281052</v>
      </c>
      <c r="Q17" s="4"/>
    </row>
  </sheetData>
  <mergeCells count="13">
    <mergeCell ref="J3:J4"/>
    <mergeCell ref="Q3:Q4"/>
    <mergeCell ref="A1:Q1"/>
    <mergeCell ref="A3:A4"/>
    <mergeCell ref="B3:B4"/>
    <mergeCell ref="C3:C4"/>
    <mergeCell ref="D3:D4"/>
    <mergeCell ref="A2:Q2"/>
    <mergeCell ref="E3:E4"/>
    <mergeCell ref="F3:G3"/>
    <mergeCell ref="H3:H4"/>
    <mergeCell ref="I3:I4"/>
    <mergeCell ref="K3:P3"/>
  </mergeCells>
  <dataValidations count="2">
    <dataValidation type="list" allowBlank="1" showInputMessage="1" showErrorMessage="1" sqref="A5:A12 A14:A17">
      <formula1>SR</formula1>
    </dataValidation>
    <dataValidation type="list" allowBlank="1" showInputMessage="1" showErrorMessage="1" sqref="B5:B12 B14:B17">
      <formula1>INDIRECT(A5)</formula1>
    </dataValidation>
  </dataValidations>
  <pageMargins left="0.7" right="0.7" top="0.75" bottom="0.75" header="0.3" footer="0.3"/>
  <pageSetup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R349"/>
  <sheetViews>
    <sheetView workbookViewId="0">
      <selection activeCell="A2" sqref="A2:A15"/>
    </sheetView>
  </sheetViews>
  <sheetFormatPr defaultRowHeight="15" x14ac:dyDescent="0.25"/>
  <cols>
    <col min="1" max="1" width="16.5703125" customWidth="1"/>
    <col min="2" max="2" width="13.85546875" customWidth="1"/>
    <col min="3" max="3" width="18.140625" customWidth="1"/>
    <col min="4" max="4" width="16.140625" customWidth="1"/>
    <col min="9" max="9" width="15.5703125" customWidth="1"/>
    <col min="10" max="10" width="14.140625" customWidth="1"/>
  </cols>
  <sheetData>
    <row r="1" spans="1:18" x14ac:dyDescent="0.25">
      <c r="A1" t="s">
        <v>316</v>
      </c>
      <c r="B1" t="s">
        <v>316</v>
      </c>
      <c r="C1" t="s">
        <v>44</v>
      </c>
      <c r="D1" t="s">
        <v>317</v>
      </c>
      <c r="K1" t="s">
        <v>797</v>
      </c>
      <c r="N1" t="s">
        <v>798</v>
      </c>
    </row>
    <row r="2" spans="1:18" x14ac:dyDescent="0.25">
      <c r="A2" t="s">
        <v>25</v>
      </c>
      <c r="B2" t="s">
        <v>25</v>
      </c>
      <c r="C2" t="s">
        <v>318</v>
      </c>
      <c r="D2" t="s">
        <v>319</v>
      </c>
      <c r="F2" t="s">
        <v>799</v>
      </c>
      <c r="G2" t="s">
        <v>800</v>
      </c>
      <c r="H2" t="s">
        <v>801</v>
      </c>
      <c r="I2" t="s">
        <v>802</v>
      </c>
      <c r="J2" t="s">
        <v>803</v>
      </c>
      <c r="K2" t="s">
        <v>804</v>
      </c>
      <c r="L2" t="s">
        <v>805</v>
      </c>
      <c r="M2" t="s">
        <v>806</v>
      </c>
      <c r="N2" t="s">
        <v>807</v>
      </c>
      <c r="O2" t="s">
        <v>804</v>
      </c>
      <c r="P2" t="s">
        <v>805</v>
      </c>
      <c r="Q2" t="s">
        <v>806</v>
      </c>
      <c r="R2" t="s">
        <v>808</v>
      </c>
    </row>
    <row r="3" spans="1:18" x14ac:dyDescent="0.25">
      <c r="A3" t="s">
        <v>27</v>
      </c>
      <c r="B3" t="s">
        <v>25</v>
      </c>
      <c r="C3" t="s">
        <v>86</v>
      </c>
      <c r="D3" t="s">
        <v>219</v>
      </c>
      <c r="F3" t="s">
        <v>809</v>
      </c>
      <c r="G3" t="s">
        <v>810</v>
      </c>
      <c r="H3" t="s">
        <v>811</v>
      </c>
      <c r="I3" t="s">
        <v>319</v>
      </c>
      <c r="J3" t="s">
        <v>318</v>
      </c>
      <c r="K3">
        <v>322082</v>
      </c>
      <c r="L3">
        <v>159481</v>
      </c>
      <c r="M3">
        <v>162601</v>
      </c>
      <c r="N3">
        <v>76006</v>
      </c>
      <c r="O3">
        <v>316516</v>
      </c>
      <c r="P3">
        <v>155143</v>
      </c>
      <c r="Q3">
        <v>161373</v>
      </c>
      <c r="R3">
        <v>4.16</v>
      </c>
    </row>
    <row r="4" spans="1:18" x14ac:dyDescent="0.25">
      <c r="A4" t="s">
        <v>23</v>
      </c>
      <c r="B4" t="s">
        <v>25</v>
      </c>
      <c r="C4" t="s">
        <v>320</v>
      </c>
      <c r="D4" t="s">
        <v>321</v>
      </c>
      <c r="F4" t="s">
        <v>809</v>
      </c>
      <c r="G4" t="s">
        <v>812</v>
      </c>
      <c r="H4" t="s">
        <v>813</v>
      </c>
      <c r="I4" t="s">
        <v>219</v>
      </c>
      <c r="J4" t="s">
        <v>86</v>
      </c>
      <c r="K4">
        <v>179191</v>
      </c>
      <c r="L4">
        <v>85909</v>
      </c>
      <c r="M4">
        <v>93282</v>
      </c>
      <c r="N4">
        <v>44803</v>
      </c>
      <c r="O4">
        <v>176562</v>
      </c>
      <c r="P4">
        <v>83576</v>
      </c>
      <c r="Q4">
        <v>92986</v>
      </c>
      <c r="R4">
        <v>3.94</v>
      </c>
    </row>
    <row r="5" spans="1:18" x14ac:dyDescent="0.25">
      <c r="A5" t="s">
        <v>33</v>
      </c>
      <c r="B5" t="s">
        <v>25</v>
      </c>
      <c r="C5" t="s">
        <v>322</v>
      </c>
      <c r="D5" t="s">
        <v>323</v>
      </c>
      <c r="F5" t="s">
        <v>809</v>
      </c>
      <c r="G5" t="s">
        <v>810</v>
      </c>
      <c r="H5" t="s">
        <v>811</v>
      </c>
      <c r="I5" t="s">
        <v>321</v>
      </c>
      <c r="J5" t="s">
        <v>320</v>
      </c>
      <c r="K5">
        <v>202503</v>
      </c>
      <c r="L5">
        <v>99473</v>
      </c>
      <c r="M5">
        <v>103030</v>
      </c>
      <c r="N5">
        <v>48611</v>
      </c>
      <c r="O5">
        <v>197234</v>
      </c>
      <c r="P5">
        <v>95839</v>
      </c>
      <c r="Q5">
        <v>101395</v>
      </c>
      <c r="R5">
        <v>4.0599999999999996</v>
      </c>
    </row>
    <row r="6" spans="1:18" x14ac:dyDescent="0.25">
      <c r="A6" t="s">
        <v>324</v>
      </c>
      <c r="B6" t="s">
        <v>25</v>
      </c>
      <c r="C6" t="s">
        <v>77</v>
      </c>
      <c r="D6" t="s">
        <v>210</v>
      </c>
      <c r="F6" t="s">
        <v>809</v>
      </c>
      <c r="G6" t="s">
        <v>814</v>
      </c>
      <c r="H6" t="s">
        <v>815</v>
      </c>
      <c r="I6" t="s">
        <v>323</v>
      </c>
      <c r="J6" t="s">
        <v>322</v>
      </c>
      <c r="K6">
        <v>193853</v>
      </c>
      <c r="L6">
        <v>94625</v>
      </c>
      <c r="M6">
        <v>99228</v>
      </c>
      <c r="N6">
        <v>46824</v>
      </c>
      <c r="O6">
        <v>191658</v>
      </c>
      <c r="P6">
        <v>92854</v>
      </c>
      <c r="Q6">
        <v>98804</v>
      </c>
      <c r="R6">
        <v>4.09</v>
      </c>
    </row>
    <row r="7" spans="1:18" x14ac:dyDescent="0.25">
      <c r="A7" t="s">
        <v>31</v>
      </c>
      <c r="B7" t="s">
        <v>25</v>
      </c>
      <c r="C7" t="s">
        <v>82</v>
      </c>
      <c r="D7" t="s">
        <v>215</v>
      </c>
      <c r="F7" t="s">
        <v>809</v>
      </c>
      <c r="G7" t="s">
        <v>816</v>
      </c>
      <c r="H7" t="s">
        <v>817</v>
      </c>
      <c r="I7" t="s">
        <v>210</v>
      </c>
      <c r="J7" t="s">
        <v>77</v>
      </c>
      <c r="K7">
        <v>337880</v>
      </c>
      <c r="L7">
        <v>159681</v>
      </c>
      <c r="M7">
        <v>178199</v>
      </c>
      <c r="N7">
        <v>86131</v>
      </c>
      <c r="O7">
        <v>330383</v>
      </c>
      <c r="P7">
        <v>154072</v>
      </c>
      <c r="Q7">
        <v>176311</v>
      </c>
      <c r="R7">
        <v>3.84</v>
      </c>
    </row>
    <row r="8" spans="1:18" x14ac:dyDescent="0.25">
      <c r="A8" t="s">
        <v>21</v>
      </c>
      <c r="B8" t="s">
        <v>25</v>
      </c>
      <c r="C8" t="s">
        <v>70</v>
      </c>
      <c r="D8" t="s">
        <v>204</v>
      </c>
      <c r="F8" t="s">
        <v>809</v>
      </c>
      <c r="G8" t="s">
        <v>816</v>
      </c>
      <c r="H8" t="s">
        <v>817</v>
      </c>
      <c r="I8" t="s">
        <v>215</v>
      </c>
      <c r="J8" t="s">
        <v>82</v>
      </c>
      <c r="K8">
        <v>213639</v>
      </c>
      <c r="L8">
        <v>102287</v>
      </c>
      <c r="M8">
        <v>111352</v>
      </c>
      <c r="N8">
        <v>57228</v>
      </c>
      <c r="O8">
        <v>209893</v>
      </c>
      <c r="P8">
        <v>99281</v>
      </c>
      <c r="Q8">
        <v>110612</v>
      </c>
      <c r="R8">
        <v>3.67</v>
      </c>
    </row>
    <row r="9" spans="1:18" x14ac:dyDescent="0.25">
      <c r="A9" t="s">
        <v>29</v>
      </c>
      <c r="B9" t="s">
        <v>25</v>
      </c>
      <c r="C9" t="s">
        <v>325</v>
      </c>
      <c r="D9" t="s">
        <v>326</v>
      </c>
      <c r="F9" t="s">
        <v>809</v>
      </c>
      <c r="G9" t="s">
        <v>818</v>
      </c>
      <c r="H9" t="s">
        <v>819</v>
      </c>
      <c r="I9" t="s">
        <v>204</v>
      </c>
      <c r="J9" t="s">
        <v>70</v>
      </c>
      <c r="K9">
        <v>177745</v>
      </c>
      <c r="L9">
        <v>86851</v>
      </c>
      <c r="M9">
        <v>90894</v>
      </c>
      <c r="N9">
        <v>42973</v>
      </c>
      <c r="O9">
        <v>175513</v>
      </c>
      <c r="P9">
        <v>85092</v>
      </c>
      <c r="Q9">
        <v>90421</v>
      </c>
      <c r="R9">
        <v>4.08</v>
      </c>
    </row>
    <row r="10" spans="1:18" x14ac:dyDescent="0.25">
      <c r="A10" t="s">
        <v>37</v>
      </c>
      <c r="B10" t="s">
        <v>25</v>
      </c>
      <c r="C10" t="s">
        <v>81</v>
      </c>
      <c r="D10" t="s">
        <v>214</v>
      </c>
      <c r="F10" t="s">
        <v>809</v>
      </c>
      <c r="G10" t="s">
        <v>810</v>
      </c>
      <c r="H10" t="s">
        <v>811</v>
      </c>
      <c r="I10" t="s">
        <v>326</v>
      </c>
      <c r="J10" t="s">
        <v>325</v>
      </c>
      <c r="K10">
        <v>192676</v>
      </c>
      <c r="L10">
        <v>94523</v>
      </c>
      <c r="M10">
        <v>98153</v>
      </c>
      <c r="N10">
        <v>43751</v>
      </c>
      <c r="O10">
        <v>185618</v>
      </c>
      <c r="P10">
        <v>90049</v>
      </c>
      <c r="Q10">
        <v>95569</v>
      </c>
      <c r="R10">
        <v>4.24</v>
      </c>
    </row>
    <row r="11" spans="1:18" x14ac:dyDescent="0.25">
      <c r="A11" t="s">
        <v>17</v>
      </c>
      <c r="B11" t="s">
        <v>25</v>
      </c>
      <c r="C11" t="s">
        <v>76</v>
      </c>
      <c r="D11" t="s">
        <v>209</v>
      </c>
      <c r="F11" t="s">
        <v>809</v>
      </c>
      <c r="G11" t="s">
        <v>816</v>
      </c>
      <c r="H11" t="s">
        <v>817</v>
      </c>
      <c r="I11" t="s">
        <v>214</v>
      </c>
      <c r="J11" t="s">
        <v>81</v>
      </c>
      <c r="K11">
        <v>96090</v>
      </c>
      <c r="L11">
        <v>45599</v>
      </c>
      <c r="M11">
        <v>50491</v>
      </c>
      <c r="N11">
        <v>26886</v>
      </c>
      <c r="O11">
        <v>94502</v>
      </c>
      <c r="P11">
        <v>44274</v>
      </c>
      <c r="Q11">
        <v>50228</v>
      </c>
      <c r="R11">
        <v>3.51</v>
      </c>
    </row>
    <row r="12" spans="1:18" x14ac:dyDescent="0.25">
      <c r="A12" t="s">
        <v>19</v>
      </c>
      <c r="B12" t="s">
        <v>25</v>
      </c>
      <c r="C12" t="s">
        <v>73</v>
      </c>
      <c r="D12" t="s">
        <v>207</v>
      </c>
      <c r="F12" t="s">
        <v>809</v>
      </c>
      <c r="G12" t="s">
        <v>818</v>
      </c>
      <c r="H12" t="s">
        <v>819</v>
      </c>
      <c r="I12" t="s">
        <v>209</v>
      </c>
      <c r="J12" t="s">
        <v>76</v>
      </c>
      <c r="K12">
        <v>163773</v>
      </c>
      <c r="L12">
        <v>79524</v>
      </c>
      <c r="M12">
        <v>84249</v>
      </c>
      <c r="N12">
        <v>41376</v>
      </c>
      <c r="O12">
        <v>161443</v>
      </c>
      <c r="P12">
        <v>77772</v>
      </c>
      <c r="Q12">
        <v>83671</v>
      </c>
      <c r="R12">
        <v>3.9</v>
      </c>
    </row>
    <row r="13" spans="1:18" x14ac:dyDescent="0.25">
      <c r="A13" t="s">
        <v>35</v>
      </c>
      <c r="B13" t="s">
        <v>25</v>
      </c>
      <c r="C13" t="s">
        <v>327</v>
      </c>
      <c r="D13" t="s">
        <v>328</v>
      </c>
      <c r="F13" t="s">
        <v>809</v>
      </c>
      <c r="G13" t="s">
        <v>818</v>
      </c>
      <c r="H13" t="s">
        <v>819</v>
      </c>
      <c r="I13" t="s">
        <v>207</v>
      </c>
      <c r="J13" t="s">
        <v>73</v>
      </c>
      <c r="K13">
        <v>235358</v>
      </c>
      <c r="L13">
        <v>113741</v>
      </c>
      <c r="M13">
        <v>121617</v>
      </c>
      <c r="N13">
        <v>59703</v>
      </c>
      <c r="O13">
        <v>232744</v>
      </c>
      <c r="P13">
        <v>111641</v>
      </c>
      <c r="Q13">
        <v>121103</v>
      </c>
      <c r="R13">
        <v>3.9</v>
      </c>
    </row>
    <row r="14" spans="1:18" x14ac:dyDescent="0.25">
      <c r="A14" t="s">
        <v>41</v>
      </c>
      <c r="B14" t="s">
        <v>25</v>
      </c>
      <c r="C14" t="s">
        <v>79</v>
      </c>
      <c r="D14" t="s">
        <v>212</v>
      </c>
      <c r="F14" t="s">
        <v>809</v>
      </c>
      <c r="G14" t="s">
        <v>820</v>
      </c>
      <c r="H14" t="s">
        <v>821</v>
      </c>
      <c r="I14" t="s">
        <v>328</v>
      </c>
      <c r="J14" t="s">
        <v>327</v>
      </c>
      <c r="K14">
        <v>315004</v>
      </c>
      <c r="L14">
        <v>158957</v>
      </c>
      <c r="M14">
        <v>156047</v>
      </c>
      <c r="N14">
        <v>75630</v>
      </c>
      <c r="O14">
        <v>309466</v>
      </c>
      <c r="P14">
        <v>154757</v>
      </c>
      <c r="Q14">
        <v>154709</v>
      </c>
      <c r="R14">
        <v>4.0918418616950945</v>
      </c>
    </row>
    <row r="15" spans="1:18" x14ac:dyDescent="0.25">
      <c r="A15" t="s">
        <v>39</v>
      </c>
      <c r="B15" t="s">
        <v>25</v>
      </c>
      <c r="C15" t="s">
        <v>83</v>
      </c>
      <c r="D15" t="s">
        <v>216</v>
      </c>
      <c r="F15" t="s">
        <v>809</v>
      </c>
      <c r="G15" t="s">
        <v>816</v>
      </c>
      <c r="H15" t="s">
        <v>817</v>
      </c>
      <c r="I15" t="s">
        <v>212</v>
      </c>
      <c r="J15" t="s">
        <v>79</v>
      </c>
      <c r="K15">
        <v>102716</v>
      </c>
      <c r="L15">
        <v>49630</v>
      </c>
      <c r="M15">
        <v>53086</v>
      </c>
      <c r="N15">
        <v>26232</v>
      </c>
      <c r="O15">
        <v>100931</v>
      </c>
      <c r="P15">
        <v>48186</v>
      </c>
      <c r="Q15">
        <v>52745</v>
      </c>
      <c r="R15">
        <v>3.85</v>
      </c>
    </row>
    <row r="16" spans="1:18" x14ac:dyDescent="0.25">
      <c r="B16" t="s">
        <v>25</v>
      </c>
      <c r="C16" t="s">
        <v>329</v>
      </c>
      <c r="D16" t="s">
        <v>330</v>
      </c>
      <c r="F16" t="s">
        <v>809</v>
      </c>
      <c r="G16" t="s">
        <v>812</v>
      </c>
      <c r="H16" t="s">
        <v>813</v>
      </c>
      <c r="I16" t="s">
        <v>216</v>
      </c>
      <c r="J16" t="s">
        <v>83</v>
      </c>
      <c r="K16">
        <v>313742</v>
      </c>
      <c r="L16">
        <v>152974</v>
      </c>
      <c r="M16">
        <v>160768</v>
      </c>
      <c r="N16">
        <v>71773</v>
      </c>
      <c r="O16">
        <v>306301</v>
      </c>
      <c r="P16">
        <v>147514</v>
      </c>
      <c r="Q16">
        <v>158787</v>
      </c>
      <c r="R16">
        <v>4.2699999999999996</v>
      </c>
    </row>
    <row r="17" spans="2:18" x14ac:dyDescent="0.25">
      <c r="B17" t="s">
        <v>25</v>
      </c>
      <c r="C17" t="s">
        <v>80</v>
      </c>
      <c r="D17" t="s">
        <v>213</v>
      </c>
      <c r="F17" t="s">
        <v>809</v>
      </c>
      <c r="G17" t="s">
        <v>820</v>
      </c>
      <c r="H17" t="s">
        <v>821</v>
      </c>
      <c r="I17" t="s">
        <v>330</v>
      </c>
      <c r="J17" t="s">
        <v>329</v>
      </c>
      <c r="K17">
        <v>310886</v>
      </c>
      <c r="L17">
        <v>153198</v>
      </c>
      <c r="M17">
        <v>157688</v>
      </c>
      <c r="N17">
        <v>74840</v>
      </c>
      <c r="O17">
        <v>306927</v>
      </c>
      <c r="P17">
        <v>149921</v>
      </c>
      <c r="Q17">
        <v>157006</v>
      </c>
      <c r="R17">
        <v>4.0999999999999996</v>
      </c>
    </row>
    <row r="18" spans="2:18" x14ac:dyDescent="0.25">
      <c r="B18" t="s">
        <v>25</v>
      </c>
      <c r="C18" t="s">
        <v>69</v>
      </c>
      <c r="D18" t="s">
        <v>203</v>
      </c>
      <c r="F18" t="s">
        <v>809</v>
      </c>
      <c r="G18" t="s">
        <v>816</v>
      </c>
      <c r="H18" t="s">
        <v>817</v>
      </c>
      <c r="I18" t="s">
        <v>213</v>
      </c>
      <c r="J18" t="s">
        <v>80</v>
      </c>
      <c r="K18">
        <v>218338</v>
      </c>
      <c r="L18">
        <v>102281</v>
      </c>
      <c r="M18">
        <v>116057</v>
      </c>
      <c r="N18">
        <v>59924</v>
      </c>
      <c r="O18">
        <v>215319</v>
      </c>
      <c r="P18">
        <v>99790</v>
      </c>
      <c r="Q18">
        <v>115529</v>
      </c>
      <c r="R18">
        <v>3.59</v>
      </c>
    </row>
    <row r="19" spans="2:18" x14ac:dyDescent="0.25">
      <c r="B19" t="s">
        <v>25</v>
      </c>
      <c r="C19" t="s">
        <v>72</v>
      </c>
      <c r="D19" t="s">
        <v>206</v>
      </c>
      <c r="F19" t="s">
        <v>809</v>
      </c>
      <c r="G19" t="s">
        <v>814</v>
      </c>
      <c r="H19" t="s">
        <v>815</v>
      </c>
      <c r="I19" t="s">
        <v>203</v>
      </c>
      <c r="J19" t="s">
        <v>69</v>
      </c>
      <c r="K19">
        <v>297951</v>
      </c>
      <c r="L19">
        <v>145739</v>
      </c>
      <c r="M19">
        <v>152212</v>
      </c>
      <c r="N19">
        <v>66272</v>
      </c>
      <c r="O19">
        <v>290039</v>
      </c>
      <c r="P19">
        <v>140445</v>
      </c>
      <c r="Q19">
        <v>149594</v>
      </c>
      <c r="R19">
        <v>4.38</v>
      </c>
    </row>
    <row r="20" spans="2:18" x14ac:dyDescent="0.25">
      <c r="B20" t="s">
        <v>25</v>
      </c>
      <c r="C20" t="s">
        <v>85</v>
      </c>
      <c r="D20" t="s">
        <v>218</v>
      </c>
      <c r="F20" t="s">
        <v>809</v>
      </c>
      <c r="G20" t="s">
        <v>818</v>
      </c>
      <c r="H20" t="s">
        <v>819</v>
      </c>
      <c r="I20" t="s">
        <v>206</v>
      </c>
      <c r="J20" t="s">
        <v>72</v>
      </c>
      <c r="K20">
        <v>323806</v>
      </c>
      <c r="L20">
        <v>163044</v>
      </c>
      <c r="M20">
        <v>160762</v>
      </c>
      <c r="N20">
        <v>76665</v>
      </c>
      <c r="O20">
        <v>319823</v>
      </c>
      <c r="P20">
        <v>159590</v>
      </c>
      <c r="Q20">
        <v>160233</v>
      </c>
      <c r="R20">
        <v>4.171695036848627</v>
      </c>
    </row>
    <row r="21" spans="2:18" x14ac:dyDescent="0.25">
      <c r="B21" t="s">
        <v>25</v>
      </c>
      <c r="C21" t="s">
        <v>84</v>
      </c>
      <c r="D21" t="s">
        <v>217</v>
      </c>
      <c r="F21" t="s">
        <v>809</v>
      </c>
      <c r="G21" t="s">
        <v>812</v>
      </c>
      <c r="H21" t="s">
        <v>813</v>
      </c>
      <c r="I21" t="s">
        <v>218</v>
      </c>
      <c r="J21" t="s">
        <v>85</v>
      </c>
      <c r="K21">
        <v>215953</v>
      </c>
      <c r="L21">
        <v>106013</v>
      </c>
      <c r="M21">
        <v>109940</v>
      </c>
      <c r="N21">
        <v>51294</v>
      </c>
      <c r="O21">
        <v>209827</v>
      </c>
      <c r="P21">
        <v>101134</v>
      </c>
      <c r="Q21">
        <v>108693</v>
      </c>
      <c r="R21">
        <v>4.09</v>
      </c>
    </row>
    <row r="22" spans="2:18" x14ac:dyDescent="0.25">
      <c r="B22" t="s">
        <v>25</v>
      </c>
      <c r="C22" t="s">
        <v>87</v>
      </c>
      <c r="D22" t="s">
        <v>220</v>
      </c>
      <c r="F22" t="s">
        <v>809</v>
      </c>
      <c r="G22" t="s">
        <v>812</v>
      </c>
      <c r="H22" t="s">
        <v>813</v>
      </c>
      <c r="I22" t="s">
        <v>217</v>
      </c>
      <c r="J22" t="s">
        <v>84</v>
      </c>
      <c r="K22">
        <v>264212</v>
      </c>
      <c r="L22">
        <v>128254</v>
      </c>
      <c r="M22">
        <v>135958</v>
      </c>
      <c r="N22">
        <v>60334</v>
      </c>
      <c r="O22">
        <v>260760</v>
      </c>
      <c r="P22">
        <v>125434</v>
      </c>
      <c r="Q22">
        <v>135326</v>
      </c>
      <c r="R22">
        <v>4.32</v>
      </c>
    </row>
    <row r="23" spans="2:18" x14ac:dyDescent="0.25">
      <c r="B23" t="s">
        <v>25</v>
      </c>
      <c r="C23" t="s">
        <v>331</v>
      </c>
      <c r="D23" t="s">
        <v>332</v>
      </c>
      <c r="F23" t="s">
        <v>809</v>
      </c>
      <c r="G23" t="s">
        <v>818</v>
      </c>
      <c r="H23" t="s">
        <v>819</v>
      </c>
      <c r="I23" t="s">
        <v>220</v>
      </c>
      <c r="J23" t="s">
        <v>87</v>
      </c>
      <c r="K23">
        <v>378774</v>
      </c>
      <c r="L23">
        <v>184071</v>
      </c>
      <c r="M23">
        <v>194703</v>
      </c>
      <c r="N23">
        <v>85627</v>
      </c>
      <c r="O23">
        <v>351176</v>
      </c>
      <c r="P23">
        <v>167423</v>
      </c>
      <c r="Q23">
        <v>183753</v>
      </c>
      <c r="R23">
        <v>4.1012297522977565</v>
      </c>
    </row>
    <row r="24" spans="2:18" x14ac:dyDescent="0.25">
      <c r="B24" t="s">
        <v>25</v>
      </c>
      <c r="C24" t="s">
        <v>71</v>
      </c>
      <c r="D24" t="s">
        <v>205</v>
      </c>
      <c r="F24" t="s">
        <v>809</v>
      </c>
      <c r="G24" t="s">
        <v>810</v>
      </c>
      <c r="H24" t="s">
        <v>811</v>
      </c>
      <c r="I24" t="s">
        <v>332</v>
      </c>
      <c r="J24" t="s">
        <v>331</v>
      </c>
      <c r="K24">
        <v>314059</v>
      </c>
      <c r="L24">
        <v>155719</v>
      </c>
      <c r="M24">
        <v>158340</v>
      </c>
      <c r="N24">
        <v>69497</v>
      </c>
      <c r="O24">
        <v>306049</v>
      </c>
      <c r="P24">
        <v>149349</v>
      </c>
      <c r="Q24">
        <v>156700</v>
      </c>
      <c r="R24">
        <v>4.4037728247262473</v>
      </c>
    </row>
    <row r="25" spans="2:18" x14ac:dyDescent="0.25">
      <c r="B25" t="s">
        <v>25</v>
      </c>
      <c r="C25" t="s">
        <v>333</v>
      </c>
      <c r="D25" t="s">
        <v>334</v>
      </c>
      <c r="F25" t="s">
        <v>809</v>
      </c>
      <c r="G25" t="s">
        <v>818</v>
      </c>
      <c r="H25" t="s">
        <v>819</v>
      </c>
      <c r="I25" t="s">
        <v>205</v>
      </c>
      <c r="J25" t="s">
        <v>71</v>
      </c>
      <c r="K25">
        <v>154355</v>
      </c>
      <c r="L25">
        <v>75674</v>
      </c>
      <c r="M25">
        <v>78681</v>
      </c>
      <c r="N25">
        <v>37211</v>
      </c>
      <c r="O25">
        <v>152467</v>
      </c>
      <c r="P25">
        <v>74275</v>
      </c>
      <c r="Q25">
        <v>78192</v>
      </c>
      <c r="R25">
        <v>4.0999999999999996</v>
      </c>
    </row>
    <row r="26" spans="2:18" x14ac:dyDescent="0.25">
      <c r="B26" t="s">
        <v>25</v>
      </c>
      <c r="C26" t="s">
        <v>74</v>
      </c>
      <c r="D26" t="s">
        <v>208</v>
      </c>
      <c r="F26" t="s">
        <v>809</v>
      </c>
      <c r="G26" t="s">
        <v>814</v>
      </c>
      <c r="H26" t="s">
        <v>815</v>
      </c>
      <c r="I26" t="s">
        <v>334</v>
      </c>
      <c r="J26" t="s">
        <v>333</v>
      </c>
      <c r="K26">
        <v>288772</v>
      </c>
      <c r="L26">
        <v>140925</v>
      </c>
      <c r="M26">
        <v>147847</v>
      </c>
      <c r="N26">
        <v>67645</v>
      </c>
      <c r="O26">
        <v>283690</v>
      </c>
      <c r="P26">
        <v>136969</v>
      </c>
      <c r="Q26">
        <v>146721</v>
      </c>
      <c r="R26">
        <v>4.1900000000000004</v>
      </c>
    </row>
    <row r="27" spans="2:18" x14ac:dyDescent="0.25">
      <c r="B27" t="s">
        <v>25</v>
      </c>
      <c r="C27" t="s">
        <v>78</v>
      </c>
      <c r="D27" t="s">
        <v>211</v>
      </c>
      <c r="F27" t="s">
        <v>809</v>
      </c>
      <c r="G27" t="s">
        <v>818</v>
      </c>
      <c r="H27" t="s">
        <v>819</v>
      </c>
      <c r="I27" t="s">
        <v>208</v>
      </c>
      <c r="J27" t="s">
        <v>74</v>
      </c>
      <c r="K27">
        <v>193775</v>
      </c>
      <c r="L27">
        <v>92385</v>
      </c>
      <c r="M27">
        <v>101390</v>
      </c>
      <c r="N27">
        <v>50944</v>
      </c>
      <c r="O27">
        <v>190867</v>
      </c>
      <c r="P27">
        <v>90159</v>
      </c>
      <c r="Q27">
        <v>100708</v>
      </c>
      <c r="R27">
        <v>3.7466041143216082</v>
      </c>
    </row>
    <row r="28" spans="2:18" x14ac:dyDescent="0.25">
      <c r="B28" t="s">
        <v>27</v>
      </c>
      <c r="C28" t="s">
        <v>27</v>
      </c>
      <c r="D28" t="s">
        <v>221</v>
      </c>
      <c r="F28" t="s">
        <v>809</v>
      </c>
      <c r="G28" t="s">
        <v>816</v>
      </c>
      <c r="H28" t="s">
        <v>817</v>
      </c>
      <c r="I28" t="s">
        <v>211</v>
      </c>
      <c r="J28" t="s">
        <v>78</v>
      </c>
      <c r="K28">
        <v>167990</v>
      </c>
      <c r="L28">
        <v>79637</v>
      </c>
      <c r="M28">
        <v>88353</v>
      </c>
      <c r="N28">
        <v>42318</v>
      </c>
      <c r="O28">
        <v>165955</v>
      </c>
      <c r="P28">
        <v>77837</v>
      </c>
      <c r="Q28">
        <v>88118</v>
      </c>
      <c r="R28">
        <v>3.92</v>
      </c>
    </row>
    <row r="29" spans="2:18" x14ac:dyDescent="0.25">
      <c r="B29" t="s">
        <v>27</v>
      </c>
      <c r="C29" t="s">
        <v>335</v>
      </c>
      <c r="D29" t="s">
        <v>336</v>
      </c>
      <c r="F29" t="s">
        <v>822</v>
      </c>
      <c r="G29" t="s">
        <v>823</v>
      </c>
      <c r="H29" t="s">
        <v>822</v>
      </c>
      <c r="I29" t="s">
        <v>221</v>
      </c>
      <c r="J29" t="s">
        <v>27</v>
      </c>
      <c r="K29">
        <v>491130</v>
      </c>
      <c r="L29">
        <v>235612</v>
      </c>
      <c r="M29">
        <v>255518</v>
      </c>
      <c r="N29">
        <v>107198</v>
      </c>
      <c r="O29">
        <v>467446</v>
      </c>
      <c r="P29">
        <v>217402</v>
      </c>
      <c r="Q29">
        <v>250044</v>
      </c>
      <c r="R29">
        <v>4.3600000000000003</v>
      </c>
    </row>
    <row r="30" spans="2:18" x14ac:dyDescent="0.25">
      <c r="B30" t="s">
        <v>27</v>
      </c>
      <c r="C30" t="s">
        <v>89</v>
      </c>
      <c r="D30" t="s">
        <v>223</v>
      </c>
      <c r="F30" t="s">
        <v>822</v>
      </c>
      <c r="G30" t="s">
        <v>823</v>
      </c>
      <c r="H30" t="s">
        <v>822</v>
      </c>
      <c r="I30" t="s">
        <v>336</v>
      </c>
      <c r="J30" t="s">
        <v>335</v>
      </c>
      <c r="K30">
        <v>201526</v>
      </c>
      <c r="L30">
        <v>95768</v>
      </c>
      <c r="M30">
        <v>105758</v>
      </c>
      <c r="N30">
        <v>46020</v>
      </c>
      <c r="O30">
        <v>197528</v>
      </c>
      <c r="P30">
        <v>92357</v>
      </c>
      <c r="Q30">
        <v>105171</v>
      </c>
      <c r="R30">
        <v>4.29</v>
      </c>
    </row>
    <row r="31" spans="2:18" x14ac:dyDescent="0.25">
      <c r="B31" t="s">
        <v>27</v>
      </c>
      <c r="C31" t="s">
        <v>176</v>
      </c>
      <c r="D31" t="s">
        <v>305</v>
      </c>
      <c r="F31" t="s">
        <v>822</v>
      </c>
      <c r="G31" t="s">
        <v>824</v>
      </c>
      <c r="H31" t="s">
        <v>825</v>
      </c>
      <c r="I31" t="s">
        <v>223</v>
      </c>
      <c r="J31" t="s">
        <v>89</v>
      </c>
      <c r="K31">
        <v>117143</v>
      </c>
      <c r="L31">
        <v>55644</v>
      </c>
      <c r="M31">
        <v>61499</v>
      </c>
      <c r="N31">
        <v>30539</v>
      </c>
      <c r="O31">
        <v>115434</v>
      </c>
      <c r="P31">
        <v>54362</v>
      </c>
      <c r="Q31">
        <v>61072</v>
      </c>
      <c r="R31">
        <v>3.78</v>
      </c>
    </row>
    <row r="32" spans="2:18" x14ac:dyDescent="0.25">
      <c r="B32" t="s">
        <v>27</v>
      </c>
      <c r="C32" t="s">
        <v>94</v>
      </c>
      <c r="D32" t="s">
        <v>228</v>
      </c>
      <c r="F32" t="s">
        <v>822</v>
      </c>
      <c r="G32" t="s">
        <v>826</v>
      </c>
      <c r="H32" t="s">
        <v>827</v>
      </c>
      <c r="I32" t="s">
        <v>305</v>
      </c>
      <c r="J32" t="s">
        <v>176</v>
      </c>
      <c r="K32">
        <v>117662</v>
      </c>
      <c r="L32">
        <v>55458</v>
      </c>
      <c r="M32">
        <v>62204</v>
      </c>
      <c r="N32">
        <v>27367</v>
      </c>
      <c r="O32">
        <v>116134</v>
      </c>
      <c r="P32">
        <v>54140</v>
      </c>
      <c r="Q32">
        <v>61994</v>
      </c>
      <c r="R32">
        <v>4.24</v>
      </c>
    </row>
    <row r="33" spans="2:18" x14ac:dyDescent="0.25">
      <c r="B33" t="s">
        <v>27</v>
      </c>
      <c r="C33" t="s">
        <v>88</v>
      </c>
      <c r="D33" t="s">
        <v>222</v>
      </c>
      <c r="F33" t="s">
        <v>822</v>
      </c>
      <c r="G33" t="s">
        <v>823</v>
      </c>
      <c r="H33" t="s">
        <v>822</v>
      </c>
      <c r="I33" t="s">
        <v>228</v>
      </c>
      <c r="J33" t="s">
        <v>94</v>
      </c>
      <c r="K33">
        <v>196746</v>
      </c>
      <c r="L33">
        <v>93646</v>
      </c>
      <c r="M33">
        <v>103100</v>
      </c>
      <c r="N33">
        <v>46282</v>
      </c>
      <c r="O33">
        <v>194534</v>
      </c>
      <c r="P33">
        <v>91608</v>
      </c>
      <c r="Q33">
        <v>102926</v>
      </c>
      <c r="R33">
        <v>4.2</v>
      </c>
    </row>
    <row r="34" spans="2:18" x14ac:dyDescent="0.25">
      <c r="B34" t="s">
        <v>27</v>
      </c>
      <c r="C34" t="s">
        <v>337</v>
      </c>
      <c r="D34" t="s">
        <v>338</v>
      </c>
      <c r="F34" t="s">
        <v>822</v>
      </c>
      <c r="G34" t="s">
        <v>826</v>
      </c>
      <c r="H34" t="s">
        <v>827</v>
      </c>
      <c r="I34" t="s">
        <v>222</v>
      </c>
      <c r="J34" t="s">
        <v>88</v>
      </c>
      <c r="K34">
        <v>113311</v>
      </c>
      <c r="L34">
        <v>54413</v>
      </c>
      <c r="M34">
        <v>58898</v>
      </c>
      <c r="N34">
        <v>22855</v>
      </c>
      <c r="O34">
        <v>111295</v>
      </c>
      <c r="P34">
        <v>52660</v>
      </c>
      <c r="Q34">
        <v>58635</v>
      </c>
      <c r="R34">
        <v>4.87</v>
      </c>
    </row>
    <row r="35" spans="2:18" x14ac:dyDescent="0.25">
      <c r="B35" t="s">
        <v>27</v>
      </c>
      <c r="C35" t="s">
        <v>101</v>
      </c>
      <c r="D35" t="s">
        <v>235</v>
      </c>
      <c r="F35" t="s">
        <v>822</v>
      </c>
      <c r="G35" t="s">
        <v>823</v>
      </c>
      <c r="H35" t="s">
        <v>822</v>
      </c>
      <c r="I35" t="s">
        <v>338</v>
      </c>
      <c r="J35" t="s">
        <v>337</v>
      </c>
      <c r="K35">
        <v>250948</v>
      </c>
      <c r="L35">
        <v>120176</v>
      </c>
      <c r="M35">
        <v>130772</v>
      </c>
      <c r="N35">
        <v>51723</v>
      </c>
      <c r="O35">
        <v>248040</v>
      </c>
      <c r="P35">
        <v>117679</v>
      </c>
      <c r="Q35">
        <v>130361</v>
      </c>
      <c r="R35">
        <v>4.8</v>
      </c>
    </row>
    <row r="36" spans="2:18" x14ac:dyDescent="0.25">
      <c r="B36" t="s">
        <v>27</v>
      </c>
      <c r="C36" t="s">
        <v>98</v>
      </c>
      <c r="D36" t="s">
        <v>232</v>
      </c>
      <c r="F36" t="s">
        <v>822</v>
      </c>
      <c r="G36" t="s">
        <v>824</v>
      </c>
      <c r="H36" t="s">
        <v>825</v>
      </c>
      <c r="I36" t="s">
        <v>235</v>
      </c>
      <c r="J36" t="s">
        <v>101</v>
      </c>
      <c r="K36">
        <v>177255</v>
      </c>
      <c r="L36">
        <v>84478</v>
      </c>
      <c r="M36">
        <v>92777</v>
      </c>
      <c r="N36">
        <v>43485</v>
      </c>
      <c r="O36">
        <v>174922</v>
      </c>
      <c r="P36">
        <v>82447</v>
      </c>
      <c r="Q36">
        <v>92475</v>
      </c>
      <c r="R36">
        <v>4.0199999999999996</v>
      </c>
    </row>
    <row r="37" spans="2:18" x14ac:dyDescent="0.25">
      <c r="B37" t="s">
        <v>27</v>
      </c>
      <c r="C37" t="s">
        <v>93</v>
      </c>
      <c r="D37" t="s">
        <v>227</v>
      </c>
      <c r="F37" t="s">
        <v>822</v>
      </c>
      <c r="G37" t="s">
        <v>824</v>
      </c>
      <c r="H37" t="s">
        <v>825</v>
      </c>
      <c r="I37" t="s">
        <v>232</v>
      </c>
      <c r="J37" t="s">
        <v>98</v>
      </c>
      <c r="K37">
        <v>122411</v>
      </c>
      <c r="L37">
        <v>58627</v>
      </c>
      <c r="M37">
        <v>63784</v>
      </c>
      <c r="N37">
        <v>31003</v>
      </c>
      <c r="O37">
        <v>120586</v>
      </c>
      <c r="P37">
        <v>57184</v>
      </c>
      <c r="Q37">
        <v>63402</v>
      </c>
      <c r="R37">
        <v>3.89</v>
      </c>
    </row>
    <row r="38" spans="2:18" x14ac:dyDescent="0.25">
      <c r="B38" t="s">
        <v>27</v>
      </c>
      <c r="C38" t="s">
        <v>97</v>
      </c>
      <c r="D38" t="s">
        <v>231</v>
      </c>
      <c r="F38" t="s">
        <v>822</v>
      </c>
      <c r="G38" t="s">
        <v>824</v>
      </c>
      <c r="H38" t="s">
        <v>825</v>
      </c>
      <c r="I38" t="s">
        <v>227</v>
      </c>
      <c r="J38" t="s">
        <v>93</v>
      </c>
      <c r="K38">
        <v>127540</v>
      </c>
      <c r="L38">
        <v>60766</v>
      </c>
      <c r="M38">
        <v>66774</v>
      </c>
      <c r="N38">
        <v>33396</v>
      </c>
      <c r="O38">
        <v>126166</v>
      </c>
      <c r="P38">
        <v>59573</v>
      </c>
      <c r="Q38">
        <v>66593</v>
      </c>
      <c r="R38">
        <v>3.78</v>
      </c>
    </row>
    <row r="39" spans="2:18" x14ac:dyDescent="0.25">
      <c r="B39" t="s">
        <v>27</v>
      </c>
      <c r="C39" t="s">
        <v>96</v>
      </c>
      <c r="D39" t="s">
        <v>230</v>
      </c>
      <c r="F39" t="s">
        <v>822</v>
      </c>
      <c r="G39" t="s">
        <v>824</v>
      </c>
      <c r="H39" t="s">
        <v>825</v>
      </c>
      <c r="I39" t="s">
        <v>231</v>
      </c>
      <c r="J39" t="s">
        <v>97</v>
      </c>
      <c r="K39">
        <v>172122</v>
      </c>
      <c r="L39">
        <v>82231</v>
      </c>
      <c r="M39">
        <v>89891</v>
      </c>
      <c r="N39">
        <v>46285</v>
      </c>
      <c r="O39">
        <v>169847</v>
      </c>
      <c r="P39">
        <v>80527</v>
      </c>
      <c r="Q39">
        <v>89320</v>
      </c>
      <c r="R39">
        <v>3.67</v>
      </c>
    </row>
    <row r="40" spans="2:18" x14ac:dyDescent="0.25">
      <c r="B40" t="s">
        <v>27</v>
      </c>
      <c r="C40" t="s">
        <v>99</v>
      </c>
      <c r="D40" t="s">
        <v>233</v>
      </c>
      <c r="F40" t="s">
        <v>822</v>
      </c>
      <c r="G40" t="s">
        <v>823</v>
      </c>
      <c r="H40" t="s">
        <v>822</v>
      </c>
      <c r="I40" t="s">
        <v>230</v>
      </c>
      <c r="J40" t="s">
        <v>96</v>
      </c>
      <c r="K40">
        <v>199709</v>
      </c>
      <c r="L40">
        <v>94703</v>
      </c>
      <c r="M40">
        <v>105006</v>
      </c>
      <c r="N40">
        <v>44758</v>
      </c>
      <c r="O40">
        <v>195209</v>
      </c>
      <c r="P40">
        <v>91148</v>
      </c>
      <c r="Q40">
        <v>104061</v>
      </c>
      <c r="R40">
        <v>4.3600000000000003</v>
      </c>
    </row>
    <row r="41" spans="2:18" x14ac:dyDescent="0.25">
      <c r="B41" t="s">
        <v>27</v>
      </c>
      <c r="C41" t="s">
        <v>339</v>
      </c>
      <c r="D41" t="s">
        <v>340</v>
      </c>
      <c r="F41" t="s">
        <v>822</v>
      </c>
      <c r="G41" t="s">
        <v>824</v>
      </c>
      <c r="H41" t="s">
        <v>825</v>
      </c>
      <c r="I41" t="s">
        <v>233</v>
      </c>
      <c r="J41" t="s">
        <v>99</v>
      </c>
      <c r="K41">
        <v>126659</v>
      </c>
      <c r="L41">
        <v>60717</v>
      </c>
      <c r="M41">
        <v>65942</v>
      </c>
      <c r="N41">
        <v>31919</v>
      </c>
      <c r="O41">
        <v>124659</v>
      </c>
      <c r="P41">
        <v>59238</v>
      </c>
      <c r="Q41">
        <v>65421</v>
      </c>
      <c r="R41">
        <v>3.91</v>
      </c>
    </row>
    <row r="42" spans="2:18" x14ac:dyDescent="0.25">
      <c r="B42" t="s">
        <v>27</v>
      </c>
      <c r="C42" t="s">
        <v>91</v>
      </c>
      <c r="D42" t="s">
        <v>225</v>
      </c>
      <c r="F42" t="s">
        <v>822</v>
      </c>
      <c r="G42" t="s">
        <v>826</v>
      </c>
      <c r="H42" t="s">
        <v>827</v>
      </c>
      <c r="I42" t="s">
        <v>340</v>
      </c>
      <c r="J42" t="s">
        <v>339</v>
      </c>
      <c r="K42">
        <v>160054</v>
      </c>
      <c r="L42">
        <v>75682</v>
      </c>
      <c r="M42">
        <v>84372</v>
      </c>
      <c r="N42">
        <v>36994</v>
      </c>
      <c r="O42">
        <v>157459</v>
      </c>
      <c r="P42">
        <v>73364</v>
      </c>
      <c r="Q42">
        <v>84095</v>
      </c>
      <c r="R42">
        <v>4.26</v>
      </c>
    </row>
    <row r="43" spans="2:18" x14ac:dyDescent="0.25">
      <c r="B43" t="s">
        <v>27</v>
      </c>
      <c r="C43" t="s">
        <v>341</v>
      </c>
      <c r="D43" t="s">
        <v>342</v>
      </c>
      <c r="F43" t="s">
        <v>822</v>
      </c>
      <c r="G43" t="s">
        <v>828</v>
      </c>
      <c r="H43" t="s">
        <v>829</v>
      </c>
      <c r="I43" t="s">
        <v>225</v>
      </c>
      <c r="J43" t="s">
        <v>91</v>
      </c>
      <c r="K43">
        <v>145512</v>
      </c>
      <c r="L43">
        <v>70629</v>
      </c>
      <c r="M43">
        <v>74883</v>
      </c>
      <c r="N43">
        <v>38842</v>
      </c>
      <c r="O43">
        <v>140819</v>
      </c>
      <c r="P43">
        <v>66707</v>
      </c>
      <c r="Q43">
        <v>74112</v>
      </c>
      <c r="R43">
        <v>3.63</v>
      </c>
    </row>
    <row r="44" spans="2:18" x14ac:dyDescent="0.25">
      <c r="B44" t="s">
        <v>27</v>
      </c>
      <c r="C44" t="s">
        <v>343</v>
      </c>
      <c r="D44" t="s">
        <v>344</v>
      </c>
      <c r="F44" t="s">
        <v>822</v>
      </c>
      <c r="G44" t="s">
        <v>828</v>
      </c>
      <c r="H44" t="s">
        <v>829</v>
      </c>
      <c r="I44" t="s">
        <v>342</v>
      </c>
      <c r="J44" t="s">
        <v>341</v>
      </c>
      <c r="K44">
        <v>124535</v>
      </c>
      <c r="L44">
        <v>60968</v>
      </c>
      <c r="M44">
        <v>63567</v>
      </c>
      <c r="N44">
        <v>32376</v>
      </c>
      <c r="O44">
        <v>122667</v>
      </c>
      <c r="P44">
        <v>59535</v>
      </c>
      <c r="Q44">
        <v>63132</v>
      </c>
      <c r="R44">
        <v>3.79</v>
      </c>
    </row>
    <row r="45" spans="2:18" x14ac:dyDescent="0.25">
      <c r="B45" t="s">
        <v>27</v>
      </c>
      <c r="C45" t="s">
        <v>345</v>
      </c>
      <c r="D45" t="s">
        <v>346</v>
      </c>
      <c r="F45" t="s">
        <v>822</v>
      </c>
      <c r="G45" t="s">
        <v>828</v>
      </c>
      <c r="H45" t="s">
        <v>829</v>
      </c>
      <c r="I45" t="s">
        <v>344</v>
      </c>
      <c r="J45" t="s">
        <v>343</v>
      </c>
      <c r="K45">
        <v>137481</v>
      </c>
      <c r="L45">
        <v>66220</v>
      </c>
      <c r="M45">
        <v>71261</v>
      </c>
      <c r="N45">
        <v>36705</v>
      </c>
      <c r="O45">
        <v>134108</v>
      </c>
      <c r="P45">
        <v>63967</v>
      </c>
      <c r="Q45">
        <v>70141</v>
      </c>
      <c r="R45">
        <v>3.65</v>
      </c>
    </row>
    <row r="46" spans="2:18" x14ac:dyDescent="0.25">
      <c r="B46" t="s">
        <v>27</v>
      </c>
      <c r="C46" t="s">
        <v>92</v>
      </c>
      <c r="D46" t="s">
        <v>226</v>
      </c>
      <c r="F46" t="s">
        <v>822</v>
      </c>
      <c r="G46" t="s">
        <v>826</v>
      </c>
      <c r="H46" t="s">
        <v>827</v>
      </c>
      <c r="I46" t="s">
        <v>346</v>
      </c>
      <c r="J46" t="s">
        <v>345</v>
      </c>
      <c r="K46">
        <v>256435</v>
      </c>
      <c r="L46">
        <v>121125</v>
      </c>
      <c r="M46">
        <v>135310</v>
      </c>
      <c r="N46">
        <v>55021</v>
      </c>
      <c r="O46">
        <v>251830</v>
      </c>
      <c r="P46">
        <v>117623</v>
      </c>
      <c r="Q46">
        <v>134207</v>
      </c>
      <c r="R46">
        <v>4.58</v>
      </c>
    </row>
    <row r="47" spans="2:18" x14ac:dyDescent="0.25">
      <c r="B47" t="s">
        <v>27</v>
      </c>
      <c r="C47" t="s">
        <v>90</v>
      </c>
      <c r="D47" t="s">
        <v>224</v>
      </c>
      <c r="F47" t="s">
        <v>822</v>
      </c>
      <c r="G47" t="s">
        <v>828</v>
      </c>
      <c r="H47" t="s">
        <v>829</v>
      </c>
      <c r="I47" t="s">
        <v>226</v>
      </c>
      <c r="J47" t="s">
        <v>92</v>
      </c>
      <c r="K47">
        <v>251145</v>
      </c>
      <c r="L47">
        <v>119546</v>
      </c>
      <c r="M47">
        <v>131599</v>
      </c>
      <c r="N47">
        <v>58509</v>
      </c>
      <c r="O47">
        <v>235503</v>
      </c>
      <c r="P47">
        <v>109304</v>
      </c>
      <c r="Q47">
        <v>126199</v>
      </c>
      <c r="R47">
        <v>4.03</v>
      </c>
    </row>
    <row r="48" spans="2:18" x14ac:dyDescent="0.25">
      <c r="B48" t="s">
        <v>27</v>
      </c>
      <c r="C48" t="s">
        <v>95</v>
      </c>
      <c r="D48" t="s">
        <v>229</v>
      </c>
      <c r="F48" t="s">
        <v>822</v>
      </c>
      <c r="G48" t="s">
        <v>828</v>
      </c>
      <c r="H48" t="s">
        <v>829</v>
      </c>
      <c r="I48" t="s">
        <v>224</v>
      </c>
      <c r="J48" t="s">
        <v>90</v>
      </c>
      <c r="K48">
        <v>121401</v>
      </c>
      <c r="L48">
        <v>56618</v>
      </c>
      <c r="M48">
        <v>64783</v>
      </c>
      <c r="N48">
        <v>33551</v>
      </c>
      <c r="O48">
        <v>118568</v>
      </c>
      <c r="P48">
        <v>54401</v>
      </c>
      <c r="Q48">
        <v>64167</v>
      </c>
      <c r="R48">
        <v>3.53</v>
      </c>
    </row>
    <row r="49" spans="2:18" x14ac:dyDescent="0.25">
      <c r="B49" t="s">
        <v>27</v>
      </c>
      <c r="C49" t="s">
        <v>347</v>
      </c>
      <c r="D49" t="s">
        <v>348</v>
      </c>
      <c r="F49" t="s">
        <v>822</v>
      </c>
      <c r="G49" t="s">
        <v>823</v>
      </c>
      <c r="H49" t="s">
        <v>822</v>
      </c>
      <c r="I49" t="s">
        <v>229</v>
      </c>
      <c r="J49" t="s">
        <v>95</v>
      </c>
      <c r="K49">
        <v>107251</v>
      </c>
      <c r="L49">
        <v>53036</v>
      </c>
      <c r="M49">
        <v>54215</v>
      </c>
      <c r="N49">
        <v>21802</v>
      </c>
      <c r="O49">
        <v>104127</v>
      </c>
      <c r="P49">
        <v>50464</v>
      </c>
      <c r="Q49">
        <v>53663</v>
      </c>
      <c r="R49">
        <v>4.78</v>
      </c>
    </row>
    <row r="50" spans="2:18" x14ac:dyDescent="0.25">
      <c r="B50" t="s">
        <v>27</v>
      </c>
      <c r="C50" t="s">
        <v>349</v>
      </c>
      <c r="D50" t="s">
        <v>350</v>
      </c>
      <c r="F50" t="s">
        <v>822</v>
      </c>
      <c r="G50" t="s">
        <v>826</v>
      </c>
      <c r="H50" t="s">
        <v>827</v>
      </c>
      <c r="I50" t="s">
        <v>348</v>
      </c>
      <c r="J50" t="s">
        <v>347</v>
      </c>
      <c r="K50">
        <v>261737</v>
      </c>
      <c r="L50">
        <v>125115</v>
      </c>
      <c r="M50">
        <v>136622</v>
      </c>
      <c r="N50">
        <v>57381</v>
      </c>
      <c r="O50">
        <v>246941</v>
      </c>
      <c r="P50">
        <v>114980</v>
      </c>
      <c r="Q50">
        <v>131961</v>
      </c>
      <c r="R50">
        <v>4.3</v>
      </c>
    </row>
    <row r="51" spans="2:18" x14ac:dyDescent="0.25">
      <c r="B51" t="s">
        <v>27</v>
      </c>
      <c r="C51" t="s">
        <v>100</v>
      </c>
      <c r="D51" t="s">
        <v>234</v>
      </c>
      <c r="F51" t="s">
        <v>822</v>
      </c>
      <c r="G51" t="s">
        <v>823</v>
      </c>
      <c r="H51" t="s">
        <v>822</v>
      </c>
      <c r="I51" t="s">
        <v>350</v>
      </c>
      <c r="J51" t="s">
        <v>349</v>
      </c>
      <c r="K51">
        <v>145001</v>
      </c>
      <c r="L51">
        <v>69063</v>
      </c>
      <c r="M51">
        <v>75938</v>
      </c>
      <c r="N51">
        <v>32673</v>
      </c>
      <c r="O51">
        <v>142669</v>
      </c>
      <c r="P51">
        <v>66975</v>
      </c>
      <c r="Q51">
        <v>75694</v>
      </c>
      <c r="R51">
        <v>4.37</v>
      </c>
    </row>
    <row r="52" spans="2:18" x14ac:dyDescent="0.25">
      <c r="B52" t="s">
        <v>27</v>
      </c>
      <c r="C52" t="s">
        <v>102</v>
      </c>
      <c r="D52" t="s">
        <v>103</v>
      </c>
      <c r="F52" t="s">
        <v>822</v>
      </c>
      <c r="G52" t="s">
        <v>824</v>
      </c>
      <c r="H52" t="s">
        <v>825</v>
      </c>
      <c r="I52" t="s">
        <v>234</v>
      </c>
      <c r="J52" t="s">
        <v>100</v>
      </c>
      <c r="K52">
        <v>150959</v>
      </c>
      <c r="L52">
        <v>72729</v>
      </c>
      <c r="M52">
        <v>78230</v>
      </c>
      <c r="N52">
        <v>36631</v>
      </c>
      <c r="O52">
        <v>147300</v>
      </c>
      <c r="P52">
        <v>69595</v>
      </c>
      <c r="Q52">
        <v>77705</v>
      </c>
      <c r="R52">
        <v>4.0199999999999996</v>
      </c>
    </row>
    <row r="53" spans="2:18" x14ac:dyDescent="0.25">
      <c r="B53" t="s">
        <v>27</v>
      </c>
      <c r="C53" t="s">
        <v>351</v>
      </c>
      <c r="D53" t="s">
        <v>352</v>
      </c>
      <c r="F53" t="s">
        <v>822</v>
      </c>
      <c r="G53" t="s">
        <v>828</v>
      </c>
      <c r="H53" t="s">
        <v>829</v>
      </c>
      <c r="I53" t="s">
        <v>103</v>
      </c>
      <c r="J53" t="s">
        <v>102</v>
      </c>
      <c r="K53">
        <v>130900</v>
      </c>
      <c r="L53">
        <v>61843</v>
      </c>
      <c r="M53">
        <v>69057</v>
      </c>
      <c r="N53">
        <v>35974</v>
      </c>
      <c r="O53">
        <v>128909</v>
      </c>
      <c r="P53">
        <v>60133</v>
      </c>
      <c r="Q53">
        <v>68776</v>
      </c>
      <c r="R53">
        <v>3.58</v>
      </c>
    </row>
    <row r="54" spans="2:18" x14ac:dyDescent="0.25">
      <c r="B54" t="s">
        <v>27</v>
      </c>
      <c r="C54" t="s">
        <v>353</v>
      </c>
      <c r="D54" t="s">
        <v>354</v>
      </c>
      <c r="F54" t="s">
        <v>822</v>
      </c>
      <c r="G54" t="s">
        <v>823</v>
      </c>
      <c r="H54" t="s">
        <v>822</v>
      </c>
      <c r="I54" t="s">
        <v>352</v>
      </c>
      <c r="J54" t="s">
        <v>351</v>
      </c>
      <c r="K54">
        <v>176024</v>
      </c>
      <c r="L54">
        <v>83827</v>
      </c>
      <c r="M54">
        <v>92197</v>
      </c>
      <c r="N54">
        <v>37099</v>
      </c>
      <c r="O54">
        <v>171159</v>
      </c>
      <c r="P54">
        <v>80019</v>
      </c>
      <c r="Q54">
        <v>91140</v>
      </c>
      <c r="R54">
        <v>4.6100000000000003</v>
      </c>
    </row>
    <row r="55" spans="2:18" x14ac:dyDescent="0.25">
      <c r="B55" t="s">
        <v>27</v>
      </c>
      <c r="C55" t="s">
        <v>104</v>
      </c>
      <c r="D55" t="s">
        <v>105</v>
      </c>
      <c r="F55" t="s">
        <v>822</v>
      </c>
      <c r="G55" t="s">
        <v>826</v>
      </c>
      <c r="H55" t="s">
        <v>827</v>
      </c>
      <c r="I55" t="s">
        <v>354</v>
      </c>
      <c r="J55" t="s">
        <v>353</v>
      </c>
      <c r="K55">
        <v>213480</v>
      </c>
      <c r="L55">
        <v>103461</v>
      </c>
      <c r="M55">
        <v>110019</v>
      </c>
      <c r="N55">
        <v>50590</v>
      </c>
      <c r="O55">
        <v>207118</v>
      </c>
      <c r="P55">
        <v>98623</v>
      </c>
      <c r="Q55">
        <v>108495</v>
      </c>
      <c r="R55">
        <v>4.09</v>
      </c>
    </row>
    <row r="56" spans="2:18" x14ac:dyDescent="0.25">
      <c r="B56" t="s">
        <v>23</v>
      </c>
      <c r="C56" t="s">
        <v>148</v>
      </c>
      <c r="D56" t="s">
        <v>276</v>
      </c>
      <c r="F56" t="s">
        <v>822</v>
      </c>
      <c r="G56" t="s">
        <v>824</v>
      </c>
      <c r="H56" t="s">
        <v>825</v>
      </c>
      <c r="I56" t="s">
        <v>105</v>
      </c>
      <c r="J56" t="s">
        <v>104</v>
      </c>
      <c r="K56">
        <v>67378</v>
      </c>
      <c r="L56">
        <v>32113</v>
      </c>
      <c r="M56">
        <v>35265</v>
      </c>
      <c r="N56">
        <v>18209</v>
      </c>
      <c r="O56">
        <v>66528</v>
      </c>
      <c r="P56">
        <v>31387</v>
      </c>
      <c r="Q56">
        <v>35141</v>
      </c>
      <c r="R56">
        <v>3.65</v>
      </c>
    </row>
    <row r="57" spans="2:18" x14ac:dyDescent="0.25">
      <c r="B57" t="s">
        <v>23</v>
      </c>
      <c r="C57" t="s">
        <v>145</v>
      </c>
      <c r="D57" t="s">
        <v>273</v>
      </c>
      <c r="F57" t="s">
        <v>830</v>
      </c>
      <c r="G57" t="s">
        <v>831</v>
      </c>
      <c r="H57" t="s">
        <v>832</v>
      </c>
      <c r="I57" t="s">
        <v>276</v>
      </c>
      <c r="J57" t="s">
        <v>148</v>
      </c>
      <c r="K57">
        <v>48017</v>
      </c>
      <c r="L57">
        <v>23702</v>
      </c>
      <c r="M57">
        <v>24315</v>
      </c>
      <c r="N57">
        <v>9646</v>
      </c>
      <c r="O57">
        <v>46209</v>
      </c>
      <c r="P57">
        <v>22590</v>
      </c>
      <c r="Q57">
        <v>23619</v>
      </c>
      <c r="R57">
        <v>4.7904831018038569</v>
      </c>
    </row>
    <row r="58" spans="2:18" x14ac:dyDescent="0.25">
      <c r="B58" t="s">
        <v>23</v>
      </c>
      <c r="C58" t="s">
        <v>150</v>
      </c>
      <c r="D58" t="s">
        <v>278</v>
      </c>
      <c r="F58" t="s">
        <v>830</v>
      </c>
      <c r="G58" t="s">
        <v>833</v>
      </c>
      <c r="H58" t="s">
        <v>834</v>
      </c>
      <c r="I58" t="s">
        <v>273</v>
      </c>
      <c r="J58" t="s">
        <v>145</v>
      </c>
      <c r="K58">
        <v>48266</v>
      </c>
      <c r="L58">
        <v>23007</v>
      </c>
      <c r="M58">
        <v>25259</v>
      </c>
      <c r="N58">
        <v>9923</v>
      </c>
      <c r="O58">
        <v>46434</v>
      </c>
      <c r="P58">
        <v>21523</v>
      </c>
      <c r="Q58">
        <v>24911</v>
      </c>
      <c r="R58">
        <v>4.68</v>
      </c>
    </row>
    <row r="59" spans="2:18" x14ac:dyDescent="0.25">
      <c r="B59" t="s">
        <v>23</v>
      </c>
      <c r="C59" t="s">
        <v>151</v>
      </c>
      <c r="D59" t="s">
        <v>279</v>
      </c>
      <c r="F59" t="s">
        <v>830</v>
      </c>
      <c r="G59" t="s">
        <v>835</v>
      </c>
      <c r="H59" t="s">
        <v>836</v>
      </c>
      <c r="I59" t="s">
        <v>278</v>
      </c>
      <c r="J59" t="s">
        <v>150</v>
      </c>
      <c r="K59">
        <v>21259</v>
      </c>
      <c r="L59">
        <v>10184</v>
      </c>
      <c r="M59">
        <v>11075</v>
      </c>
      <c r="N59">
        <v>3976</v>
      </c>
      <c r="O59">
        <v>20604</v>
      </c>
      <c r="P59">
        <v>9669</v>
      </c>
      <c r="Q59">
        <v>10935</v>
      </c>
      <c r="R59">
        <v>5.18</v>
      </c>
    </row>
    <row r="60" spans="2:18" x14ac:dyDescent="0.25">
      <c r="B60" t="s">
        <v>23</v>
      </c>
      <c r="C60" t="s">
        <v>143</v>
      </c>
      <c r="D60" t="s">
        <v>272</v>
      </c>
      <c r="F60" t="s">
        <v>830</v>
      </c>
      <c r="G60" t="s">
        <v>835</v>
      </c>
      <c r="H60" t="s">
        <v>836</v>
      </c>
      <c r="I60" t="s">
        <v>279</v>
      </c>
      <c r="J60" t="s">
        <v>151</v>
      </c>
      <c r="K60">
        <v>51557</v>
      </c>
      <c r="L60">
        <v>24260</v>
      </c>
      <c r="M60">
        <v>27297</v>
      </c>
      <c r="N60">
        <v>10248</v>
      </c>
      <c r="O60">
        <v>50727</v>
      </c>
      <c r="P60">
        <v>23595</v>
      </c>
      <c r="Q60">
        <v>27132</v>
      </c>
      <c r="R60">
        <v>4.9499414519906324</v>
      </c>
    </row>
    <row r="61" spans="2:18" x14ac:dyDescent="0.25">
      <c r="B61" t="s">
        <v>23</v>
      </c>
      <c r="C61" t="s">
        <v>146</v>
      </c>
      <c r="D61" t="s">
        <v>274</v>
      </c>
      <c r="F61" t="s">
        <v>830</v>
      </c>
      <c r="G61" t="s">
        <v>835</v>
      </c>
      <c r="H61" t="s">
        <v>836</v>
      </c>
      <c r="I61" t="s">
        <v>272</v>
      </c>
      <c r="J61" t="s">
        <v>143</v>
      </c>
      <c r="K61">
        <v>42540</v>
      </c>
      <c r="L61">
        <v>19737</v>
      </c>
      <c r="M61">
        <v>22803</v>
      </c>
      <c r="N61">
        <v>8541</v>
      </c>
      <c r="O61">
        <v>41497</v>
      </c>
      <c r="P61">
        <v>19007</v>
      </c>
      <c r="Q61">
        <v>22490</v>
      </c>
      <c r="R61">
        <v>4.8600000000000003</v>
      </c>
    </row>
    <row r="62" spans="2:18" x14ac:dyDescent="0.25">
      <c r="B62" t="s">
        <v>23</v>
      </c>
      <c r="C62" t="s">
        <v>147</v>
      </c>
      <c r="D62" t="s">
        <v>275</v>
      </c>
      <c r="F62" t="s">
        <v>830</v>
      </c>
      <c r="G62" t="s">
        <v>835</v>
      </c>
      <c r="H62" t="s">
        <v>836</v>
      </c>
      <c r="I62" t="s">
        <v>274</v>
      </c>
      <c r="J62" t="s">
        <v>146</v>
      </c>
      <c r="K62">
        <v>96899</v>
      </c>
      <c r="L62">
        <v>46773</v>
      </c>
      <c r="M62">
        <v>50126</v>
      </c>
      <c r="N62">
        <v>19531</v>
      </c>
      <c r="O62">
        <v>95064</v>
      </c>
      <c r="P62">
        <v>45372</v>
      </c>
      <c r="Q62">
        <v>49692</v>
      </c>
      <c r="R62">
        <v>4.8673391019405052</v>
      </c>
    </row>
    <row r="63" spans="2:18" x14ac:dyDescent="0.25">
      <c r="B63" t="s">
        <v>23</v>
      </c>
      <c r="C63" t="s">
        <v>355</v>
      </c>
      <c r="D63" t="s">
        <v>356</v>
      </c>
      <c r="F63" t="s">
        <v>830</v>
      </c>
      <c r="G63" t="s">
        <v>831</v>
      </c>
      <c r="H63" t="s">
        <v>832</v>
      </c>
      <c r="I63" t="s">
        <v>275</v>
      </c>
      <c r="J63" t="s">
        <v>147</v>
      </c>
      <c r="K63">
        <v>87389</v>
      </c>
      <c r="L63">
        <v>41931</v>
      </c>
      <c r="M63">
        <v>45458</v>
      </c>
      <c r="N63">
        <v>14665</v>
      </c>
      <c r="O63">
        <v>86620</v>
      </c>
      <c r="P63">
        <v>41457</v>
      </c>
      <c r="Q63">
        <v>45163</v>
      </c>
      <c r="R63">
        <v>5.91</v>
      </c>
    </row>
    <row r="64" spans="2:18" x14ac:dyDescent="0.25">
      <c r="B64" t="s">
        <v>23</v>
      </c>
      <c r="C64" t="s">
        <v>149</v>
      </c>
      <c r="D64" t="s">
        <v>277</v>
      </c>
      <c r="F64" t="s">
        <v>830</v>
      </c>
      <c r="G64" t="s">
        <v>833</v>
      </c>
      <c r="H64" t="s">
        <v>834</v>
      </c>
      <c r="I64" t="s">
        <v>356</v>
      </c>
      <c r="J64" t="s">
        <v>355</v>
      </c>
      <c r="K64">
        <v>50363</v>
      </c>
      <c r="L64">
        <v>24456</v>
      </c>
      <c r="M64">
        <v>25907</v>
      </c>
      <c r="N64">
        <v>9802</v>
      </c>
      <c r="O64">
        <v>49913</v>
      </c>
      <c r="P64">
        <v>24172</v>
      </c>
      <c r="Q64">
        <v>25741</v>
      </c>
      <c r="R64">
        <v>5.09</v>
      </c>
    </row>
    <row r="65" spans="2:18" x14ac:dyDescent="0.25">
      <c r="B65" t="s">
        <v>33</v>
      </c>
      <c r="C65" t="s">
        <v>357</v>
      </c>
      <c r="D65" t="s">
        <v>358</v>
      </c>
      <c r="F65" t="s">
        <v>830</v>
      </c>
      <c r="G65" t="s">
        <v>831</v>
      </c>
      <c r="H65" t="s">
        <v>832</v>
      </c>
      <c r="I65" t="s">
        <v>277</v>
      </c>
      <c r="J65" t="s">
        <v>149</v>
      </c>
      <c r="K65">
        <v>32400</v>
      </c>
      <c r="L65">
        <v>15955</v>
      </c>
      <c r="M65">
        <v>16445</v>
      </c>
      <c r="N65">
        <v>5055</v>
      </c>
      <c r="O65">
        <v>31844</v>
      </c>
      <c r="P65">
        <v>15614</v>
      </c>
      <c r="Q65">
        <v>16230</v>
      </c>
      <c r="R65">
        <v>6.2995054401582591</v>
      </c>
    </row>
    <row r="66" spans="2:18" x14ac:dyDescent="0.25">
      <c r="B66" t="s">
        <v>33</v>
      </c>
      <c r="C66" t="s">
        <v>359</v>
      </c>
      <c r="D66" t="s">
        <v>360</v>
      </c>
      <c r="F66" t="s">
        <v>837</v>
      </c>
      <c r="G66" t="s">
        <v>838</v>
      </c>
      <c r="H66" t="s">
        <v>839</v>
      </c>
      <c r="I66" t="s">
        <v>358</v>
      </c>
      <c r="J66" t="s">
        <v>357</v>
      </c>
      <c r="K66">
        <v>136229</v>
      </c>
      <c r="L66">
        <v>66974</v>
      </c>
      <c r="M66">
        <v>69255</v>
      </c>
      <c r="N66">
        <v>24267</v>
      </c>
      <c r="O66">
        <v>118497</v>
      </c>
      <c r="P66">
        <v>56381</v>
      </c>
      <c r="Q66">
        <v>62116</v>
      </c>
      <c r="R66">
        <v>4.88</v>
      </c>
    </row>
    <row r="67" spans="2:18" x14ac:dyDescent="0.25">
      <c r="B67" t="s">
        <v>33</v>
      </c>
      <c r="C67" t="s">
        <v>127</v>
      </c>
      <c r="D67" t="s">
        <v>257</v>
      </c>
      <c r="F67" t="s">
        <v>837</v>
      </c>
      <c r="G67" t="s">
        <v>840</v>
      </c>
      <c r="H67" t="s">
        <v>841</v>
      </c>
      <c r="I67" t="s">
        <v>360</v>
      </c>
      <c r="J67" t="s">
        <v>359</v>
      </c>
      <c r="K67">
        <v>20036</v>
      </c>
      <c r="L67">
        <v>10339</v>
      </c>
      <c r="M67">
        <v>9697</v>
      </c>
      <c r="N67">
        <v>3314</v>
      </c>
      <c r="O67">
        <v>19101</v>
      </c>
      <c r="P67">
        <v>9586</v>
      </c>
      <c r="Q67">
        <v>9515</v>
      </c>
      <c r="R67">
        <v>5.7637296318648161</v>
      </c>
    </row>
    <row r="68" spans="2:18" x14ac:dyDescent="0.25">
      <c r="B68" t="s">
        <v>33</v>
      </c>
      <c r="C68" t="s">
        <v>361</v>
      </c>
      <c r="D68" t="s">
        <v>362</v>
      </c>
      <c r="F68" t="s">
        <v>837</v>
      </c>
      <c r="G68" t="s">
        <v>842</v>
      </c>
      <c r="H68" t="s">
        <v>843</v>
      </c>
      <c r="I68" t="s">
        <v>257</v>
      </c>
      <c r="J68" t="s">
        <v>127</v>
      </c>
      <c r="K68">
        <v>331964</v>
      </c>
      <c r="L68">
        <v>210881</v>
      </c>
      <c r="M68">
        <v>121083</v>
      </c>
      <c r="N68">
        <v>36665</v>
      </c>
      <c r="O68">
        <v>168915</v>
      </c>
      <c r="P68">
        <v>89369</v>
      </c>
      <c r="Q68">
        <v>79546</v>
      </c>
      <c r="R68">
        <v>4.6069821355516156</v>
      </c>
    </row>
    <row r="69" spans="2:18" x14ac:dyDescent="0.25">
      <c r="B69" t="s">
        <v>33</v>
      </c>
      <c r="C69" t="s">
        <v>363</v>
      </c>
      <c r="D69" t="s">
        <v>364</v>
      </c>
      <c r="F69" t="s">
        <v>837</v>
      </c>
      <c r="G69" t="s">
        <v>840</v>
      </c>
      <c r="H69" t="s">
        <v>841</v>
      </c>
      <c r="I69" t="s">
        <v>362</v>
      </c>
      <c r="J69" t="s">
        <v>361</v>
      </c>
      <c r="K69">
        <v>1715</v>
      </c>
      <c r="L69">
        <v>940</v>
      </c>
      <c r="M69">
        <v>775</v>
      </c>
      <c r="N69">
        <v>284</v>
      </c>
      <c r="O69">
        <v>1401</v>
      </c>
      <c r="P69">
        <v>702</v>
      </c>
      <c r="Q69">
        <v>699</v>
      </c>
      <c r="R69">
        <v>4.93</v>
      </c>
    </row>
    <row r="70" spans="2:18" x14ac:dyDescent="0.25">
      <c r="B70" t="s">
        <v>33</v>
      </c>
      <c r="C70" t="s">
        <v>365</v>
      </c>
      <c r="D70" t="s">
        <v>366</v>
      </c>
      <c r="F70" t="s">
        <v>837</v>
      </c>
      <c r="G70" t="s">
        <v>844</v>
      </c>
      <c r="H70" t="s">
        <v>845</v>
      </c>
      <c r="I70" t="s">
        <v>364</v>
      </c>
      <c r="J70" t="s">
        <v>363</v>
      </c>
      <c r="K70">
        <v>11780</v>
      </c>
      <c r="L70">
        <v>5939</v>
      </c>
      <c r="M70">
        <v>5841</v>
      </c>
      <c r="N70">
        <v>1703</v>
      </c>
      <c r="O70">
        <v>11760</v>
      </c>
      <c r="P70">
        <v>5927</v>
      </c>
      <c r="Q70">
        <v>5833</v>
      </c>
      <c r="R70">
        <v>6.91</v>
      </c>
    </row>
    <row r="71" spans="2:18" x14ac:dyDescent="0.25">
      <c r="B71" t="s">
        <v>33</v>
      </c>
      <c r="C71" t="s">
        <v>367</v>
      </c>
      <c r="D71" t="s">
        <v>368</v>
      </c>
      <c r="F71" t="s">
        <v>837</v>
      </c>
      <c r="G71" t="s">
        <v>844</v>
      </c>
      <c r="H71" t="s">
        <v>845</v>
      </c>
      <c r="I71" t="s">
        <v>366</v>
      </c>
      <c r="J71" t="s">
        <v>365</v>
      </c>
      <c r="K71">
        <v>8845</v>
      </c>
      <c r="L71">
        <v>4453</v>
      </c>
      <c r="M71">
        <v>4392</v>
      </c>
      <c r="N71">
        <v>1720</v>
      </c>
      <c r="O71">
        <v>8344</v>
      </c>
      <c r="P71">
        <v>4083</v>
      </c>
      <c r="Q71">
        <v>4261</v>
      </c>
      <c r="R71">
        <v>4.8499999999999996</v>
      </c>
    </row>
    <row r="72" spans="2:18" x14ac:dyDescent="0.25">
      <c r="B72" t="s">
        <v>33</v>
      </c>
      <c r="C72" t="s">
        <v>126</v>
      </c>
      <c r="D72" t="s">
        <v>256</v>
      </c>
      <c r="F72" t="s">
        <v>837</v>
      </c>
      <c r="G72" t="s">
        <v>838</v>
      </c>
      <c r="H72" t="s">
        <v>846</v>
      </c>
      <c r="I72" t="s">
        <v>368</v>
      </c>
      <c r="J72" t="s">
        <v>847</v>
      </c>
      <c r="K72">
        <v>52946</v>
      </c>
      <c r="L72">
        <v>26241</v>
      </c>
      <c r="M72">
        <v>26705</v>
      </c>
      <c r="N72">
        <v>10569</v>
      </c>
      <c r="O72">
        <v>51146</v>
      </c>
      <c r="P72">
        <v>25127</v>
      </c>
      <c r="Q72">
        <v>26019</v>
      </c>
      <c r="R72">
        <v>4.84</v>
      </c>
    </row>
    <row r="73" spans="2:18" x14ac:dyDescent="0.25">
      <c r="B73" t="s">
        <v>33</v>
      </c>
      <c r="C73" t="s">
        <v>128</v>
      </c>
      <c r="D73" t="s">
        <v>258</v>
      </c>
      <c r="F73" t="s">
        <v>837</v>
      </c>
      <c r="G73" t="s">
        <v>842</v>
      </c>
      <c r="H73" t="s">
        <v>843</v>
      </c>
      <c r="I73" t="s">
        <v>256</v>
      </c>
      <c r="J73" t="s">
        <v>126</v>
      </c>
      <c r="K73">
        <v>132264</v>
      </c>
      <c r="L73">
        <v>63412</v>
      </c>
      <c r="M73">
        <v>68852</v>
      </c>
      <c r="N73">
        <v>24895</v>
      </c>
      <c r="O73">
        <v>126475</v>
      </c>
      <c r="P73">
        <v>59054</v>
      </c>
      <c r="Q73">
        <v>67421</v>
      </c>
      <c r="R73">
        <v>5.08</v>
      </c>
    </row>
    <row r="74" spans="2:18" x14ac:dyDescent="0.25">
      <c r="B74" t="s">
        <v>33</v>
      </c>
      <c r="C74" t="s">
        <v>369</v>
      </c>
      <c r="D74" t="s">
        <v>370</v>
      </c>
      <c r="F74" t="s">
        <v>837</v>
      </c>
      <c r="G74" t="s">
        <v>842</v>
      </c>
      <c r="H74" t="s">
        <v>843</v>
      </c>
      <c r="I74" t="s">
        <v>258</v>
      </c>
      <c r="J74" t="s">
        <v>128</v>
      </c>
      <c r="K74">
        <v>209073</v>
      </c>
      <c r="L74">
        <v>101774</v>
      </c>
      <c r="M74">
        <v>107299</v>
      </c>
      <c r="N74">
        <v>39637</v>
      </c>
      <c r="O74">
        <v>194666</v>
      </c>
      <c r="P74">
        <v>90862</v>
      </c>
      <c r="Q74">
        <v>103804</v>
      </c>
      <c r="R74">
        <v>4.9112193152862229</v>
      </c>
    </row>
    <row r="75" spans="2:18" x14ac:dyDescent="0.25">
      <c r="B75" t="s">
        <v>33</v>
      </c>
      <c r="C75" t="s">
        <v>371</v>
      </c>
      <c r="D75" t="s">
        <v>372</v>
      </c>
      <c r="F75" t="s">
        <v>837</v>
      </c>
      <c r="G75" t="s">
        <v>838</v>
      </c>
      <c r="H75" t="s">
        <v>846</v>
      </c>
      <c r="I75" t="s">
        <v>370</v>
      </c>
      <c r="J75" t="s">
        <v>848</v>
      </c>
      <c r="K75">
        <v>62920</v>
      </c>
      <c r="L75">
        <v>31087</v>
      </c>
      <c r="M75">
        <v>31833</v>
      </c>
      <c r="N75">
        <v>12373</v>
      </c>
      <c r="O75">
        <v>58670</v>
      </c>
      <c r="P75">
        <v>28200</v>
      </c>
      <c r="Q75">
        <v>30470</v>
      </c>
      <c r="R75">
        <v>4.7417764487189853</v>
      </c>
    </row>
    <row r="76" spans="2:18" x14ac:dyDescent="0.25">
      <c r="B76" t="s">
        <v>33</v>
      </c>
      <c r="C76" t="s">
        <v>373</v>
      </c>
      <c r="D76" t="s">
        <v>374</v>
      </c>
      <c r="F76" t="s">
        <v>837</v>
      </c>
      <c r="G76" t="s">
        <v>840</v>
      </c>
      <c r="H76" t="s">
        <v>841</v>
      </c>
      <c r="I76" t="s">
        <v>372</v>
      </c>
      <c r="J76" t="s">
        <v>371</v>
      </c>
      <c r="K76">
        <v>318978</v>
      </c>
      <c r="L76">
        <v>153264</v>
      </c>
      <c r="M76">
        <v>165714</v>
      </c>
      <c r="N76">
        <v>52402</v>
      </c>
      <c r="O76">
        <v>282547</v>
      </c>
      <c r="P76">
        <v>133712</v>
      </c>
      <c r="Q76">
        <v>148835</v>
      </c>
      <c r="R76">
        <v>5.3919125224228086</v>
      </c>
    </row>
    <row r="77" spans="2:18" x14ac:dyDescent="0.25">
      <c r="B77" t="s">
        <v>33</v>
      </c>
      <c r="C77" t="s">
        <v>375</v>
      </c>
      <c r="D77" t="s">
        <v>376</v>
      </c>
      <c r="F77" t="s">
        <v>837</v>
      </c>
      <c r="G77" t="s">
        <v>844</v>
      </c>
      <c r="H77" t="s">
        <v>845</v>
      </c>
      <c r="I77" t="s">
        <v>374</v>
      </c>
      <c r="J77" t="s">
        <v>373</v>
      </c>
      <c r="K77">
        <v>7115</v>
      </c>
      <c r="L77">
        <v>3600</v>
      </c>
      <c r="M77">
        <v>3515</v>
      </c>
      <c r="N77">
        <v>1211</v>
      </c>
      <c r="O77">
        <v>7017</v>
      </c>
      <c r="P77">
        <v>3552</v>
      </c>
      <c r="Q77">
        <v>3465</v>
      </c>
      <c r="R77">
        <v>5.7943848059454997</v>
      </c>
    </row>
    <row r="78" spans="2:18" x14ac:dyDescent="0.25">
      <c r="B78" t="s">
        <v>33</v>
      </c>
      <c r="C78" t="s">
        <v>377</v>
      </c>
      <c r="D78" t="s">
        <v>378</v>
      </c>
      <c r="F78" t="s">
        <v>837</v>
      </c>
      <c r="G78" t="s">
        <v>844</v>
      </c>
      <c r="H78" t="s">
        <v>845</v>
      </c>
      <c r="I78" t="s">
        <v>376</v>
      </c>
      <c r="J78" t="s">
        <v>375</v>
      </c>
      <c r="K78">
        <v>61100</v>
      </c>
      <c r="L78">
        <v>30249</v>
      </c>
      <c r="M78">
        <v>30851</v>
      </c>
      <c r="N78">
        <v>10749</v>
      </c>
      <c r="O78">
        <v>58630</v>
      </c>
      <c r="P78">
        <v>28562</v>
      </c>
      <c r="Q78">
        <v>30068</v>
      </c>
      <c r="R78">
        <v>5.45</v>
      </c>
    </row>
    <row r="79" spans="2:18" x14ac:dyDescent="0.25">
      <c r="B79" t="s">
        <v>33</v>
      </c>
      <c r="C79" t="s">
        <v>379</v>
      </c>
      <c r="D79" t="s">
        <v>380</v>
      </c>
      <c r="F79" t="s">
        <v>837</v>
      </c>
      <c r="G79" t="s">
        <v>838</v>
      </c>
      <c r="H79" t="s">
        <v>839</v>
      </c>
      <c r="I79" t="s">
        <v>378</v>
      </c>
      <c r="J79" t="s">
        <v>377</v>
      </c>
      <c r="K79">
        <v>94408</v>
      </c>
      <c r="L79">
        <v>46968</v>
      </c>
      <c r="M79">
        <v>47440</v>
      </c>
      <c r="N79">
        <v>16614</v>
      </c>
      <c r="O79">
        <v>84576</v>
      </c>
      <c r="P79">
        <v>40770</v>
      </c>
      <c r="Q79">
        <v>43806</v>
      </c>
      <c r="R79">
        <v>5.0906464427591187</v>
      </c>
    </row>
    <row r="80" spans="2:18" x14ac:dyDescent="0.25">
      <c r="B80" t="s">
        <v>33</v>
      </c>
      <c r="C80" t="s">
        <v>381</v>
      </c>
      <c r="D80" t="s">
        <v>382</v>
      </c>
      <c r="F80" t="s">
        <v>837</v>
      </c>
      <c r="G80" t="s">
        <v>844</v>
      </c>
      <c r="H80" t="s">
        <v>845</v>
      </c>
      <c r="I80" t="s">
        <v>380</v>
      </c>
      <c r="J80" t="s">
        <v>379</v>
      </c>
      <c r="K80">
        <v>2537</v>
      </c>
      <c r="L80">
        <v>1297</v>
      </c>
      <c r="M80">
        <v>1240</v>
      </c>
      <c r="N80">
        <v>478</v>
      </c>
      <c r="O80">
        <v>2396</v>
      </c>
      <c r="P80">
        <v>1193</v>
      </c>
      <c r="Q80">
        <v>1203</v>
      </c>
      <c r="R80">
        <v>5.01</v>
      </c>
    </row>
    <row r="81" spans="2:18" x14ac:dyDescent="0.25">
      <c r="B81" t="s">
        <v>33</v>
      </c>
      <c r="C81" t="s">
        <v>383</v>
      </c>
      <c r="D81" t="s">
        <v>384</v>
      </c>
      <c r="F81" t="s">
        <v>837</v>
      </c>
      <c r="G81" t="s">
        <v>840</v>
      </c>
      <c r="H81" t="s">
        <v>841</v>
      </c>
      <c r="I81" t="s">
        <v>382</v>
      </c>
      <c r="J81" t="s">
        <v>381</v>
      </c>
      <c r="K81">
        <v>60021</v>
      </c>
      <c r="L81">
        <v>31936</v>
      </c>
      <c r="M81">
        <v>28085</v>
      </c>
      <c r="N81">
        <v>8562</v>
      </c>
      <c r="O81">
        <v>48810</v>
      </c>
      <c r="P81">
        <v>25185</v>
      </c>
      <c r="Q81">
        <v>23625</v>
      </c>
      <c r="R81">
        <v>5.7007708479327261</v>
      </c>
    </row>
    <row r="82" spans="2:18" x14ac:dyDescent="0.25">
      <c r="B82" t="s">
        <v>33</v>
      </c>
      <c r="C82" t="s">
        <v>385</v>
      </c>
      <c r="D82" t="s">
        <v>386</v>
      </c>
      <c r="F82" t="s">
        <v>837</v>
      </c>
      <c r="G82" t="s">
        <v>840</v>
      </c>
      <c r="H82" t="s">
        <v>841</v>
      </c>
      <c r="I82" t="s">
        <v>384</v>
      </c>
      <c r="J82" t="s">
        <v>383</v>
      </c>
      <c r="K82">
        <v>6522</v>
      </c>
      <c r="L82">
        <v>3355</v>
      </c>
      <c r="M82">
        <v>3167</v>
      </c>
      <c r="N82">
        <v>1073</v>
      </c>
      <c r="O82">
        <v>6503</v>
      </c>
      <c r="P82">
        <v>3343</v>
      </c>
      <c r="Q82">
        <v>3160</v>
      </c>
      <c r="R82">
        <v>6.06</v>
      </c>
    </row>
    <row r="83" spans="2:18" x14ac:dyDescent="0.25">
      <c r="B83" t="s">
        <v>324</v>
      </c>
      <c r="C83" t="s">
        <v>387</v>
      </c>
      <c r="D83" t="s">
        <v>388</v>
      </c>
      <c r="F83" t="s">
        <v>837</v>
      </c>
      <c r="G83" t="s">
        <v>840</v>
      </c>
      <c r="H83" t="s">
        <v>841</v>
      </c>
      <c r="I83" t="s">
        <v>386</v>
      </c>
      <c r="J83" t="s">
        <v>385</v>
      </c>
      <c r="K83">
        <v>124601</v>
      </c>
      <c r="L83">
        <v>61924</v>
      </c>
      <c r="M83">
        <v>62677</v>
      </c>
      <c r="N83">
        <v>22718</v>
      </c>
      <c r="O83">
        <v>117757</v>
      </c>
      <c r="P83">
        <v>57491</v>
      </c>
      <c r="Q83">
        <v>60266</v>
      </c>
      <c r="R83">
        <v>5.1834228365172992</v>
      </c>
    </row>
    <row r="84" spans="2:18" x14ac:dyDescent="0.25">
      <c r="B84" t="s">
        <v>324</v>
      </c>
      <c r="C84" t="s">
        <v>389</v>
      </c>
      <c r="D84" t="s">
        <v>390</v>
      </c>
      <c r="F84" t="s">
        <v>849</v>
      </c>
      <c r="G84" t="s">
        <v>850</v>
      </c>
      <c r="H84" t="s">
        <v>851</v>
      </c>
      <c r="I84" t="s">
        <v>388</v>
      </c>
      <c r="J84" t="s">
        <v>387</v>
      </c>
      <c r="K84">
        <v>11074</v>
      </c>
      <c r="L84">
        <v>6171</v>
      </c>
      <c r="M84">
        <v>4903</v>
      </c>
      <c r="N84">
        <v>2082</v>
      </c>
      <c r="O84">
        <v>9194</v>
      </c>
      <c r="P84">
        <v>4633</v>
      </c>
      <c r="Q84">
        <v>4561</v>
      </c>
      <c r="R84">
        <v>4.4159462055715659</v>
      </c>
    </row>
    <row r="85" spans="2:18" x14ac:dyDescent="0.25">
      <c r="B85" t="s">
        <v>324</v>
      </c>
      <c r="C85" t="s">
        <v>391</v>
      </c>
      <c r="D85" t="s">
        <v>392</v>
      </c>
      <c r="F85" t="s">
        <v>849</v>
      </c>
      <c r="G85" t="s">
        <v>852</v>
      </c>
      <c r="H85" t="s">
        <v>853</v>
      </c>
      <c r="I85" t="s">
        <v>390</v>
      </c>
      <c r="J85" t="s">
        <v>389</v>
      </c>
      <c r="K85">
        <v>78990</v>
      </c>
      <c r="L85">
        <v>38868</v>
      </c>
      <c r="M85">
        <v>40122</v>
      </c>
      <c r="N85">
        <v>15339</v>
      </c>
      <c r="O85">
        <v>77877</v>
      </c>
      <c r="P85">
        <v>38062</v>
      </c>
      <c r="Q85">
        <v>39815</v>
      </c>
      <c r="R85">
        <v>5.08</v>
      </c>
    </row>
    <row r="86" spans="2:18" x14ac:dyDescent="0.25">
      <c r="B86" t="s">
        <v>324</v>
      </c>
      <c r="C86" t="s">
        <v>393</v>
      </c>
      <c r="D86" t="s">
        <v>394</v>
      </c>
      <c r="F86" t="s">
        <v>849</v>
      </c>
      <c r="G86" t="s">
        <v>850</v>
      </c>
      <c r="H86" t="s">
        <v>851</v>
      </c>
      <c r="I86" t="s">
        <v>392</v>
      </c>
      <c r="J86" t="s">
        <v>391</v>
      </c>
      <c r="K86">
        <v>25472</v>
      </c>
      <c r="L86">
        <v>13855</v>
      </c>
      <c r="M86">
        <v>11617</v>
      </c>
      <c r="N86">
        <v>4728</v>
      </c>
      <c r="O86">
        <v>22709</v>
      </c>
      <c r="P86">
        <v>11515</v>
      </c>
      <c r="Q86">
        <v>11194</v>
      </c>
      <c r="R86">
        <v>4.8</v>
      </c>
    </row>
    <row r="87" spans="2:18" x14ac:dyDescent="0.25">
      <c r="B87" t="s">
        <v>324</v>
      </c>
      <c r="C87" t="s">
        <v>395</v>
      </c>
      <c r="D87" t="s">
        <v>396</v>
      </c>
      <c r="F87" t="s">
        <v>849</v>
      </c>
      <c r="G87" t="s">
        <v>852</v>
      </c>
      <c r="H87" t="s">
        <v>853</v>
      </c>
      <c r="I87" t="s">
        <v>394</v>
      </c>
      <c r="J87" t="s">
        <v>393</v>
      </c>
      <c r="K87">
        <v>29315</v>
      </c>
      <c r="L87">
        <v>14416</v>
      </c>
      <c r="M87">
        <v>14899</v>
      </c>
      <c r="N87">
        <v>5909</v>
      </c>
      <c r="O87">
        <v>28243</v>
      </c>
      <c r="P87">
        <v>13568</v>
      </c>
      <c r="Q87">
        <v>14675</v>
      </c>
      <c r="R87">
        <v>4.78</v>
      </c>
    </row>
    <row r="88" spans="2:18" x14ac:dyDescent="0.25">
      <c r="B88" t="s">
        <v>324</v>
      </c>
      <c r="C88" t="s">
        <v>397</v>
      </c>
      <c r="D88" t="s">
        <v>398</v>
      </c>
      <c r="F88" t="s">
        <v>849</v>
      </c>
      <c r="G88" t="s">
        <v>852</v>
      </c>
      <c r="H88" t="s">
        <v>853</v>
      </c>
      <c r="I88" t="s">
        <v>396</v>
      </c>
      <c r="J88" t="s">
        <v>395</v>
      </c>
      <c r="K88">
        <v>128837</v>
      </c>
      <c r="L88">
        <v>63404</v>
      </c>
      <c r="M88">
        <v>65433</v>
      </c>
      <c r="N88">
        <v>26477</v>
      </c>
      <c r="O88">
        <v>122641</v>
      </c>
      <c r="P88">
        <v>58775</v>
      </c>
      <c r="Q88">
        <v>63866</v>
      </c>
      <c r="R88">
        <v>4.63</v>
      </c>
    </row>
    <row r="89" spans="2:18" x14ac:dyDescent="0.25">
      <c r="B89" t="s">
        <v>324</v>
      </c>
      <c r="C89" t="s">
        <v>399</v>
      </c>
      <c r="D89" t="s">
        <v>400</v>
      </c>
      <c r="F89" t="s">
        <v>849</v>
      </c>
      <c r="G89" t="s">
        <v>850</v>
      </c>
      <c r="H89" t="s">
        <v>851</v>
      </c>
      <c r="I89" t="s">
        <v>398</v>
      </c>
      <c r="J89" t="s">
        <v>397</v>
      </c>
      <c r="K89">
        <v>6313</v>
      </c>
      <c r="L89">
        <v>3405</v>
      </c>
      <c r="M89">
        <v>2908</v>
      </c>
      <c r="N89">
        <v>1302</v>
      </c>
      <c r="O89">
        <v>5597</v>
      </c>
      <c r="P89">
        <v>2869</v>
      </c>
      <c r="Q89">
        <v>2728</v>
      </c>
      <c r="R89">
        <v>4.3</v>
      </c>
    </row>
    <row r="90" spans="2:18" x14ac:dyDescent="0.25">
      <c r="B90" t="s">
        <v>31</v>
      </c>
      <c r="C90" t="s">
        <v>66</v>
      </c>
      <c r="D90" t="s">
        <v>200</v>
      </c>
      <c r="F90" t="s">
        <v>849</v>
      </c>
      <c r="G90" t="s">
        <v>852</v>
      </c>
      <c r="H90" t="s">
        <v>853</v>
      </c>
      <c r="I90" t="s">
        <v>400</v>
      </c>
      <c r="J90" t="s">
        <v>399</v>
      </c>
      <c r="K90">
        <v>6737</v>
      </c>
      <c r="L90">
        <v>3342</v>
      </c>
      <c r="M90">
        <v>3395</v>
      </c>
      <c r="N90">
        <v>1407</v>
      </c>
      <c r="O90">
        <v>6558</v>
      </c>
      <c r="P90">
        <v>3201</v>
      </c>
      <c r="Q90">
        <v>3357</v>
      </c>
      <c r="R90">
        <v>4.66</v>
      </c>
    </row>
    <row r="91" spans="2:18" x14ac:dyDescent="0.25">
      <c r="B91" t="s">
        <v>31</v>
      </c>
      <c r="C91" t="s">
        <v>68</v>
      </c>
      <c r="D91" t="s">
        <v>202</v>
      </c>
      <c r="F91" t="s">
        <v>854</v>
      </c>
      <c r="G91" t="s">
        <v>855</v>
      </c>
      <c r="H91" t="s">
        <v>856</v>
      </c>
      <c r="I91" t="s">
        <v>200</v>
      </c>
      <c r="J91" t="s">
        <v>66</v>
      </c>
      <c r="K91">
        <v>265622</v>
      </c>
      <c r="L91">
        <v>129845</v>
      </c>
      <c r="M91">
        <v>135777</v>
      </c>
      <c r="N91">
        <v>53117</v>
      </c>
      <c r="O91">
        <v>259151</v>
      </c>
      <c r="P91">
        <v>124335</v>
      </c>
      <c r="Q91">
        <v>134816</v>
      </c>
      <c r="R91">
        <v>4.8788711711881323</v>
      </c>
    </row>
    <row r="92" spans="2:18" x14ac:dyDescent="0.25">
      <c r="B92" t="s">
        <v>31</v>
      </c>
      <c r="C92" t="s">
        <v>67</v>
      </c>
      <c r="D92" t="s">
        <v>201</v>
      </c>
      <c r="F92" t="s">
        <v>854</v>
      </c>
      <c r="G92" t="s">
        <v>855</v>
      </c>
      <c r="H92" t="s">
        <v>856</v>
      </c>
      <c r="I92" t="s">
        <v>202</v>
      </c>
      <c r="J92" t="s">
        <v>68</v>
      </c>
      <c r="K92">
        <v>421415</v>
      </c>
      <c r="L92">
        <v>203933</v>
      </c>
      <c r="M92">
        <v>217482</v>
      </c>
      <c r="N92">
        <v>89240</v>
      </c>
      <c r="O92">
        <v>405213</v>
      </c>
      <c r="P92">
        <v>191422</v>
      </c>
      <c r="Q92">
        <v>213791</v>
      </c>
      <c r="R92">
        <v>4.54</v>
      </c>
    </row>
    <row r="93" spans="2:18" x14ac:dyDescent="0.25">
      <c r="B93" t="s">
        <v>31</v>
      </c>
      <c r="C93" t="s">
        <v>401</v>
      </c>
      <c r="D93" t="s">
        <v>402</v>
      </c>
      <c r="F93" t="s">
        <v>854</v>
      </c>
      <c r="G93" t="s">
        <v>857</v>
      </c>
      <c r="H93" t="s">
        <v>858</v>
      </c>
      <c r="I93" t="s">
        <v>201</v>
      </c>
      <c r="J93" t="s">
        <v>859</v>
      </c>
      <c r="K93">
        <v>35019</v>
      </c>
      <c r="L93">
        <v>17974</v>
      </c>
      <c r="M93">
        <v>17045</v>
      </c>
      <c r="N93">
        <v>6494</v>
      </c>
      <c r="O93">
        <v>32656</v>
      </c>
      <c r="P93">
        <v>15866</v>
      </c>
      <c r="Q93">
        <v>16790</v>
      </c>
      <c r="R93">
        <v>5.0286418232214354</v>
      </c>
    </row>
    <row r="94" spans="2:18" x14ac:dyDescent="0.25">
      <c r="B94" t="s">
        <v>31</v>
      </c>
      <c r="C94" t="s">
        <v>403</v>
      </c>
      <c r="D94" t="s">
        <v>404</v>
      </c>
      <c r="F94" t="s">
        <v>854</v>
      </c>
      <c r="G94" t="s">
        <v>860</v>
      </c>
      <c r="H94" t="s">
        <v>861</v>
      </c>
      <c r="I94" t="s">
        <v>402</v>
      </c>
      <c r="J94" t="s">
        <v>401</v>
      </c>
      <c r="K94">
        <v>219692</v>
      </c>
      <c r="L94">
        <v>105306</v>
      </c>
      <c r="M94">
        <v>114386</v>
      </c>
      <c r="N94">
        <v>45631</v>
      </c>
      <c r="O94">
        <v>213081</v>
      </c>
      <c r="P94">
        <v>100154</v>
      </c>
      <c r="Q94">
        <v>112927</v>
      </c>
      <c r="R94">
        <v>4.67</v>
      </c>
    </row>
    <row r="95" spans="2:18" x14ac:dyDescent="0.25">
      <c r="B95" t="s">
        <v>31</v>
      </c>
      <c r="C95" t="s">
        <v>405</v>
      </c>
      <c r="D95" t="s">
        <v>406</v>
      </c>
      <c r="F95" t="s">
        <v>854</v>
      </c>
      <c r="G95" t="s">
        <v>860</v>
      </c>
      <c r="H95" t="s">
        <v>861</v>
      </c>
      <c r="I95" t="s">
        <v>404</v>
      </c>
      <c r="J95" t="s">
        <v>403</v>
      </c>
      <c r="K95">
        <v>254397</v>
      </c>
      <c r="L95">
        <v>125822</v>
      </c>
      <c r="M95">
        <v>128575</v>
      </c>
      <c r="N95">
        <v>50599</v>
      </c>
      <c r="O95">
        <v>246177</v>
      </c>
      <c r="P95">
        <v>119428</v>
      </c>
      <c r="Q95">
        <v>126749</v>
      </c>
      <c r="R95">
        <v>4.8652542540366408</v>
      </c>
    </row>
    <row r="96" spans="2:18" x14ac:dyDescent="0.25">
      <c r="B96" t="s">
        <v>31</v>
      </c>
      <c r="C96" t="s">
        <v>407</v>
      </c>
      <c r="D96" t="s">
        <v>408</v>
      </c>
      <c r="F96" t="s">
        <v>854</v>
      </c>
      <c r="G96" t="s">
        <v>862</v>
      </c>
      <c r="H96" t="s">
        <v>863</v>
      </c>
      <c r="I96" t="s">
        <v>406</v>
      </c>
      <c r="J96" t="s">
        <v>405</v>
      </c>
      <c r="K96">
        <v>210695</v>
      </c>
      <c r="L96">
        <v>107710</v>
      </c>
      <c r="M96">
        <v>102985</v>
      </c>
      <c r="N96">
        <v>43990</v>
      </c>
      <c r="O96">
        <v>201255</v>
      </c>
      <c r="P96">
        <v>100237</v>
      </c>
      <c r="Q96">
        <v>101018</v>
      </c>
      <c r="R96">
        <v>4.5750170493293929</v>
      </c>
    </row>
    <row r="97" spans="2:18" x14ac:dyDescent="0.25">
      <c r="B97" t="s">
        <v>21</v>
      </c>
      <c r="C97" t="s">
        <v>168</v>
      </c>
      <c r="D97" t="s">
        <v>297</v>
      </c>
      <c r="F97" t="s">
        <v>854</v>
      </c>
      <c r="G97" t="s">
        <v>855</v>
      </c>
      <c r="H97" t="s">
        <v>856</v>
      </c>
      <c r="I97" t="s">
        <v>408</v>
      </c>
      <c r="J97" t="s">
        <v>407</v>
      </c>
      <c r="K97">
        <v>96064</v>
      </c>
      <c r="L97">
        <v>48644</v>
      </c>
      <c r="M97">
        <v>47420</v>
      </c>
      <c r="N97">
        <v>19146</v>
      </c>
      <c r="O97">
        <v>94367</v>
      </c>
      <c r="P97">
        <v>47369</v>
      </c>
      <c r="Q97">
        <v>46998</v>
      </c>
      <c r="R97">
        <v>4.9288101953410637</v>
      </c>
    </row>
    <row r="98" spans="2:18" x14ac:dyDescent="0.25">
      <c r="B98" t="s">
        <v>21</v>
      </c>
      <c r="C98" t="s">
        <v>161</v>
      </c>
      <c r="D98" t="s">
        <v>290</v>
      </c>
      <c r="F98" t="s">
        <v>864</v>
      </c>
      <c r="G98" t="s">
        <v>865</v>
      </c>
      <c r="H98" t="s">
        <v>866</v>
      </c>
      <c r="I98" t="s">
        <v>297</v>
      </c>
      <c r="J98" t="s">
        <v>168</v>
      </c>
      <c r="K98">
        <v>234947</v>
      </c>
      <c r="L98">
        <v>111864</v>
      </c>
      <c r="M98">
        <v>123083</v>
      </c>
      <c r="N98">
        <v>57706</v>
      </c>
      <c r="O98">
        <v>230061</v>
      </c>
      <c r="P98">
        <v>107882</v>
      </c>
      <c r="Q98">
        <v>122179</v>
      </c>
      <c r="R98">
        <v>3.99</v>
      </c>
    </row>
    <row r="99" spans="2:18" x14ac:dyDescent="0.25">
      <c r="B99" t="s">
        <v>21</v>
      </c>
      <c r="C99" t="s">
        <v>157</v>
      </c>
      <c r="D99" t="s">
        <v>286</v>
      </c>
      <c r="F99" t="s">
        <v>864</v>
      </c>
      <c r="G99" t="s">
        <v>867</v>
      </c>
      <c r="H99" t="s">
        <v>864</v>
      </c>
      <c r="I99" t="s">
        <v>290</v>
      </c>
      <c r="J99" t="s">
        <v>161</v>
      </c>
      <c r="K99">
        <v>185133</v>
      </c>
      <c r="L99">
        <v>82435</v>
      </c>
      <c r="M99">
        <v>102698</v>
      </c>
      <c r="N99">
        <v>44633</v>
      </c>
      <c r="O99">
        <v>181470</v>
      </c>
      <c r="P99">
        <v>79796</v>
      </c>
      <c r="Q99">
        <v>101674</v>
      </c>
      <c r="R99">
        <v>4.07</v>
      </c>
    </row>
    <row r="100" spans="2:18" x14ac:dyDescent="0.25">
      <c r="B100" t="s">
        <v>21</v>
      </c>
      <c r="C100" t="s">
        <v>167</v>
      </c>
      <c r="D100" t="s">
        <v>296</v>
      </c>
      <c r="F100" t="s">
        <v>864</v>
      </c>
      <c r="G100" t="s">
        <v>868</v>
      </c>
      <c r="H100" t="s">
        <v>869</v>
      </c>
      <c r="I100" t="s">
        <v>286</v>
      </c>
      <c r="J100" t="s">
        <v>157</v>
      </c>
      <c r="K100">
        <v>132648</v>
      </c>
      <c r="L100">
        <v>63215</v>
      </c>
      <c r="M100">
        <v>69433</v>
      </c>
      <c r="N100">
        <v>29865</v>
      </c>
      <c r="O100">
        <v>128193</v>
      </c>
      <c r="P100">
        <v>59770</v>
      </c>
      <c r="Q100">
        <v>68423</v>
      </c>
      <c r="R100">
        <v>4.29</v>
      </c>
    </row>
    <row r="101" spans="2:18" x14ac:dyDescent="0.25">
      <c r="B101" t="s">
        <v>21</v>
      </c>
      <c r="C101" t="s">
        <v>21</v>
      </c>
      <c r="D101" t="s">
        <v>284</v>
      </c>
      <c r="F101" t="s">
        <v>864</v>
      </c>
      <c r="G101" t="s">
        <v>865</v>
      </c>
      <c r="H101" t="s">
        <v>866</v>
      </c>
      <c r="I101" t="s">
        <v>296</v>
      </c>
      <c r="J101" t="s">
        <v>167</v>
      </c>
      <c r="K101">
        <v>75135</v>
      </c>
      <c r="L101">
        <v>35867</v>
      </c>
      <c r="M101">
        <v>39268</v>
      </c>
      <c r="N101">
        <v>19180</v>
      </c>
      <c r="O101">
        <v>73697</v>
      </c>
      <c r="P101">
        <v>34764</v>
      </c>
      <c r="Q101">
        <v>38933</v>
      </c>
      <c r="R101">
        <v>3.84</v>
      </c>
    </row>
    <row r="102" spans="2:18" x14ac:dyDescent="0.25">
      <c r="B102" t="s">
        <v>21</v>
      </c>
      <c r="C102" t="s">
        <v>162</v>
      </c>
      <c r="D102" t="s">
        <v>291</v>
      </c>
      <c r="F102" t="s">
        <v>864</v>
      </c>
      <c r="G102" t="s">
        <v>867</v>
      </c>
      <c r="H102" t="s">
        <v>864</v>
      </c>
      <c r="I102" t="s">
        <v>284</v>
      </c>
      <c r="J102" t="s">
        <v>21</v>
      </c>
      <c r="K102">
        <v>288883</v>
      </c>
      <c r="L102">
        <v>134957</v>
      </c>
      <c r="M102">
        <v>153926</v>
      </c>
      <c r="N102">
        <v>68705</v>
      </c>
      <c r="O102">
        <v>273646</v>
      </c>
      <c r="P102">
        <v>124962</v>
      </c>
      <c r="Q102">
        <v>148684</v>
      </c>
      <c r="R102">
        <v>3.98</v>
      </c>
    </row>
    <row r="103" spans="2:18" x14ac:dyDescent="0.25">
      <c r="B103" t="s">
        <v>21</v>
      </c>
      <c r="C103" t="s">
        <v>409</v>
      </c>
      <c r="D103" t="s">
        <v>410</v>
      </c>
      <c r="F103" t="s">
        <v>864</v>
      </c>
      <c r="G103" t="s">
        <v>870</v>
      </c>
      <c r="H103" t="s">
        <v>871</v>
      </c>
      <c r="I103" t="s">
        <v>291</v>
      </c>
      <c r="J103" t="s">
        <v>162</v>
      </c>
      <c r="K103">
        <v>188688</v>
      </c>
      <c r="L103">
        <v>88372</v>
      </c>
      <c r="M103">
        <v>100316</v>
      </c>
      <c r="N103">
        <v>43837</v>
      </c>
      <c r="O103">
        <v>173199</v>
      </c>
      <c r="P103">
        <v>79824</v>
      </c>
      <c r="Q103">
        <v>93375</v>
      </c>
      <c r="R103">
        <v>3.95</v>
      </c>
    </row>
    <row r="104" spans="2:18" x14ac:dyDescent="0.25">
      <c r="B104" t="s">
        <v>21</v>
      </c>
      <c r="C104" t="s">
        <v>98</v>
      </c>
      <c r="D104" t="s">
        <v>309</v>
      </c>
      <c r="F104" t="s">
        <v>864</v>
      </c>
      <c r="G104" t="s">
        <v>865</v>
      </c>
      <c r="H104" t="s">
        <v>866</v>
      </c>
      <c r="I104" t="s">
        <v>410</v>
      </c>
      <c r="J104" t="s">
        <v>409</v>
      </c>
      <c r="K104">
        <v>59592</v>
      </c>
      <c r="L104">
        <v>28136</v>
      </c>
      <c r="M104">
        <v>31456</v>
      </c>
      <c r="N104">
        <v>16804</v>
      </c>
      <c r="O104">
        <v>58625</v>
      </c>
      <c r="P104">
        <v>27367</v>
      </c>
      <c r="Q104">
        <v>31258</v>
      </c>
      <c r="R104">
        <v>3.49</v>
      </c>
    </row>
    <row r="105" spans="2:18" x14ac:dyDescent="0.25">
      <c r="B105" t="s">
        <v>21</v>
      </c>
      <c r="C105" t="s">
        <v>411</v>
      </c>
      <c r="D105" t="s">
        <v>412</v>
      </c>
      <c r="F105" t="s">
        <v>864</v>
      </c>
      <c r="G105" t="s">
        <v>865</v>
      </c>
      <c r="H105" t="s">
        <v>866</v>
      </c>
      <c r="I105" t="s">
        <v>309</v>
      </c>
      <c r="J105" t="s">
        <v>98</v>
      </c>
      <c r="K105">
        <v>146542</v>
      </c>
      <c r="L105">
        <v>73954</v>
      </c>
      <c r="M105">
        <v>72588</v>
      </c>
      <c r="N105">
        <v>31934</v>
      </c>
      <c r="O105">
        <v>123548</v>
      </c>
      <c r="P105">
        <v>59052</v>
      </c>
      <c r="Q105">
        <v>64496</v>
      </c>
      <c r="R105">
        <v>3.87</v>
      </c>
    </row>
    <row r="106" spans="2:18" x14ac:dyDescent="0.25">
      <c r="B106" t="s">
        <v>21</v>
      </c>
      <c r="C106" t="s">
        <v>413</v>
      </c>
      <c r="D106" t="s">
        <v>414</v>
      </c>
      <c r="F106" t="s">
        <v>864</v>
      </c>
      <c r="G106" t="s">
        <v>872</v>
      </c>
      <c r="H106" t="s">
        <v>873</v>
      </c>
      <c r="I106" t="s">
        <v>412</v>
      </c>
      <c r="J106" t="s">
        <v>411</v>
      </c>
      <c r="K106">
        <v>225628</v>
      </c>
      <c r="L106">
        <v>100969</v>
      </c>
      <c r="M106">
        <v>124659</v>
      </c>
      <c r="N106">
        <v>53692</v>
      </c>
      <c r="O106">
        <v>221312</v>
      </c>
      <c r="P106">
        <v>97854</v>
      </c>
      <c r="Q106">
        <v>123458</v>
      </c>
      <c r="R106">
        <v>4.12</v>
      </c>
    </row>
    <row r="107" spans="2:18" x14ac:dyDescent="0.25">
      <c r="B107" t="s">
        <v>21</v>
      </c>
      <c r="C107" t="s">
        <v>415</v>
      </c>
      <c r="D107" t="s">
        <v>416</v>
      </c>
      <c r="F107" t="s">
        <v>864</v>
      </c>
      <c r="G107" t="s">
        <v>867</v>
      </c>
      <c r="H107" t="s">
        <v>864</v>
      </c>
      <c r="I107" t="s">
        <v>414</v>
      </c>
      <c r="J107" t="s">
        <v>413</v>
      </c>
      <c r="K107">
        <v>159353</v>
      </c>
      <c r="L107">
        <v>74036</v>
      </c>
      <c r="M107">
        <v>85317</v>
      </c>
      <c r="N107">
        <v>37041</v>
      </c>
      <c r="O107">
        <v>156827</v>
      </c>
      <c r="P107">
        <v>71874</v>
      </c>
      <c r="Q107">
        <v>84953</v>
      </c>
      <c r="R107">
        <v>4.2300000000000004</v>
      </c>
    </row>
    <row r="108" spans="2:18" x14ac:dyDescent="0.25">
      <c r="B108" t="s">
        <v>21</v>
      </c>
      <c r="C108" t="s">
        <v>164</v>
      </c>
      <c r="D108" t="s">
        <v>293</v>
      </c>
      <c r="F108" t="s">
        <v>864</v>
      </c>
      <c r="G108" t="s">
        <v>867</v>
      </c>
      <c r="H108" t="s">
        <v>864</v>
      </c>
      <c r="I108" t="s">
        <v>416</v>
      </c>
      <c r="J108" t="s">
        <v>415</v>
      </c>
      <c r="K108">
        <v>206787</v>
      </c>
      <c r="L108">
        <v>92860</v>
      </c>
      <c r="M108">
        <v>113927</v>
      </c>
      <c r="N108">
        <v>48511</v>
      </c>
      <c r="O108">
        <v>202637</v>
      </c>
      <c r="P108">
        <v>89272</v>
      </c>
      <c r="Q108">
        <v>113365</v>
      </c>
      <c r="R108">
        <v>4.18</v>
      </c>
    </row>
    <row r="109" spans="2:18" x14ac:dyDescent="0.25">
      <c r="B109" t="s">
        <v>21</v>
      </c>
      <c r="C109" t="s">
        <v>169</v>
      </c>
      <c r="D109" t="s">
        <v>298</v>
      </c>
      <c r="F109" t="s">
        <v>864</v>
      </c>
      <c r="G109" t="s">
        <v>870</v>
      </c>
      <c r="H109" t="s">
        <v>871</v>
      </c>
      <c r="I109" t="s">
        <v>293</v>
      </c>
      <c r="J109" t="s">
        <v>164</v>
      </c>
      <c r="K109">
        <v>51413</v>
      </c>
      <c r="L109">
        <v>25024</v>
      </c>
      <c r="M109">
        <v>26389</v>
      </c>
      <c r="N109">
        <v>12459</v>
      </c>
      <c r="O109">
        <v>49602</v>
      </c>
      <c r="P109">
        <v>23645</v>
      </c>
      <c r="Q109">
        <v>25957</v>
      </c>
      <c r="R109">
        <v>3.98</v>
      </c>
    </row>
    <row r="110" spans="2:18" x14ac:dyDescent="0.25">
      <c r="B110" t="s">
        <v>21</v>
      </c>
      <c r="C110" t="s">
        <v>417</v>
      </c>
      <c r="D110" t="s">
        <v>418</v>
      </c>
      <c r="F110" t="s">
        <v>864</v>
      </c>
      <c r="G110" t="s">
        <v>872</v>
      </c>
      <c r="H110" t="s">
        <v>873</v>
      </c>
      <c r="I110" t="s">
        <v>298</v>
      </c>
      <c r="J110" t="s">
        <v>169</v>
      </c>
      <c r="K110">
        <v>289650</v>
      </c>
      <c r="L110">
        <v>130767</v>
      </c>
      <c r="M110">
        <v>158883</v>
      </c>
      <c r="N110">
        <v>66762</v>
      </c>
      <c r="O110">
        <v>280645</v>
      </c>
      <c r="P110">
        <v>124164</v>
      </c>
      <c r="Q110">
        <v>156481</v>
      </c>
      <c r="R110">
        <v>4.2</v>
      </c>
    </row>
    <row r="111" spans="2:18" x14ac:dyDescent="0.25">
      <c r="B111" t="s">
        <v>21</v>
      </c>
      <c r="C111" t="s">
        <v>155</v>
      </c>
      <c r="D111" t="s">
        <v>283</v>
      </c>
      <c r="F111" t="s">
        <v>864</v>
      </c>
      <c r="G111" t="s">
        <v>872</v>
      </c>
      <c r="H111" t="s">
        <v>873</v>
      </c>
      <c r="I111" t="s">
        <v>418</v>
      </c>
      <c r="J111" t="s">
        <v>417</v>
      </c>
      <c r="K111">
        <v>171353</v>
      </c>
      <c r="L111">
        <v>79045</v>
      </c>
      <c r="M111">
        <v>92308</v>
      </c>
      <c r="N111">
        <v>38845</v>
      </c>
      <c r="O111">
        <v>168494</v>
      </c>
      <c r="P111">
        <v>76585</v>
      </c>
      <c r="Q111">
        <v>91909</v>
      </c>
      <c r="R111">
        <v>4.34</v>
      </c>
    </row>
    <row r="112" spans="2:18" x14ac:dyDescent="0.25">
      <c r="B112" t="s">
        <v>21</v>
      </c>
      <c r="C112" t="s">
        <v>163</v>
      </c>
      <c r="D112" t="s">
        <v>292</v>
      </c>
      <c r="F112" t="s">
        <v>864</v>
      </c>
      <c r="G112" t="s">
        <v>870</v>
      </c>
      <c r="H112" t="s">
        <v>871</v>
      </c>
      <c r="I112" t="s">
        <v>283</v>
      </c>
      <c r="J112" t="s">
        <v>155</v>
      </c>
      <c r="K112">
        <v>163314</v>
      </c>
      <c r="L112">
        <v>76642</v>
      </c>
      <c r="M112">
        <v>86672</v>
      </c>
      <c r="N112">
        <v>39802</v>
      </c>
      <c r="O112">
        <v>159608</v>
      </c>
      <c r="P112">
        <v>73914</v>
      </c>
      <c r="Q112">
        <v>85694</v>
      </c>
      <c r="R112">
        <v>4.01</v>
      </c>
    </row>
    <row r="113" spans="2:18" x14ac:dyDescent="0.25">
      <c r="B113" t="s">
        <v>21</v>
      </c>
      <c r="C113" t="s">
        <v>156</v>
      </c>
      <c r="D113" t="s">
        <v>285</v>
      </c>
      <c r="F113" t="s">
        <v>864</v>
      </c>
      <c r="G113" t="s">
        <v>870</v>
      </c>
      <c r="H113" t="s">
        <v>871</v>
      </c>
      <c r="I113" t="s">
        <v>292</v>
      </c>
      <c r="J113" t="s">
        <v>163</v>
      </c>
      <c r="K113">
        <v>236110</v>
      </c>
      <c r="L113">
        <v>108904</v>
      </c>
      <c r="M113">
        <v>127206</v>
      </c>
      <c r="N113">
        <v>55798</v>
      </c>
      <c r="O113">
        <v>232205</v>
      </c>
      <c r="P113">
        <v>105593</v>
      </c>
      <c r="Q113">
        <v>126612</v>
      </c>
      <c r="R113">
        <v>4.16</v>
      </c>
    </row>
    <row r="114" spans="2:18" x14ac:dyDescent="0.25">
      <c r="B114" t="s">
        <v>21</v>
      </c>
      <c r="C114" t="s">
        <v>170</v>
      </c>
      <c r="D114" t="s">
        <v>299</v>
      </c>
      <c r="F114" t="s">
        <v>864</v>
      </c>
      <c r="G114" t="s">
        <v>868</v>
      </c>
      <c r="H114" t="s">
        <v>869</v>
      </c>
      <c r="I114" t="s">
        <v>285</v>
      </c>
      <c r="J114" t="s">
        <v>156</v>
      </c>
      <c r="K114">
        <v>68673</v>
      </c>
      <c r="L114">
        <v>32540</v>
      </c>
      <c r="M114">
        <v>36133</v>
      </c>
      <c r="N114">
        <v>15944</v>
      </c>
      <c r="O114">
        <v>66596</v>
      </c>
      <c r="P114">
        <v>30873</v>
      </c>
      <c r="Q114">
        <v>35723</v>
      </c>
      <c r="R114">
        <v>4.1768690416457606</v>
      </c>
    </row>
    <row r="115" spans="2:18" x14ac:dyDescent="0.25">
      <c r="B115" t="s">
        <v>21</v>
      </c>
      <c r="C115" t="s">
        <v>158</v>
      </c>
      <c r="D115" t="s">
        <v>287</v>
      </c>
      <c r="F115" t="s">
        <v>864</v>
      </c>
      <c r="G115" t="s">
        <v>872</v>
      </c>
      <c r="H115" t="s">
        <v>873</v>
      </c>
      <c r="I115" t="s">
        <v>299</v>
      </c>
      <c r="J115" t="s">
        <v>170</v>
      </c>
      <c r="K115">
        <v>102655</v>
      </c>
      <c r="L115">
        <v>47009</v>
      </c>
      <c r="M115">
        <v>55646</v>
      </c>
      <c r="N115">
        <v>23423</v>
      </c>
      <c r="O115">
        <v>99312</v>
      </c>
      <c r="P115">
        <v>45064</v>
      </c>
      <c r="Q115">
        <v>54248</v>
      </c>
      <c r="R115">
        <v>4.24</v>
      </c>
    </row>
    <row r="116" spans="2:18" x14ac:dyDescent="0.25">
      <c r="B116" t="s">
        <v>21</v>
      </c>
      <c r="C116" t="s">
        <v>166</v>
      </c>
      <c r="D116" t="s">
        <v>295</v>
      </c>
      <c r="F116" t="s">
        <v>864</v>
      </c>
      <c r="G116" t="s">
        <v>870</v>
      </c>
      <c r="H116" t="s">
        <v>871</v>
      </c>
      <c r="I116" t="s">
        <v>287</v>
      </c>
      <c r="J116" t="s">
        <v>158</v>
      </c>
      <c r="K116">
        <v>47474</v>
      </c>
      <c r="L116">
        <v>23359</v>
      </c>
      <c r="M116">
        <v>24115</v>
      </c>
      <c r="N116">
        <v>10781</v>
      </c>
      <c r="O116">
        <v>45509</v>
      </c>
      <c r="P116">
        <v>21731</v>
      </c>
      <c r="Q116">
        <v>23778</v>
      </c>
      <c r="R116">
        <v>4.22</v>
      </c>
    </row>
    <row r="117" spans="2:18" x14ac:dyDescent="0.25">
      <c r="B117" t="s">
        <v>21</v>
      </c>
      <c r="C117" t="s">
        <v>419</v>
      </c>
      <c r="D117" t="s">
        <v>420</v>
      </c>
      <c r="F117" t="s">
        <v>864</v>
      </c>
      <c r="G117" t="s">
        <v>865</v>
      </c>
      <c r="H117" t="s">
        <v>866</v>
      </c>
      <c r="I117" t="s">
        <v>295</v>
      </c>
      <c r="J117" t="s">
        <v>166</v>
      </c>
      <c r="K117">
        <v>117514</v>
      </c>
      <c r="L117">
        <v>55794</v>
      </c>
      <c r="M117">
        <v>61720</v>
      </c>
      <c r="N117">
        <v>28650</v>
      </c>
      <c r="O117">
        <v>114806</v>
      </c>
      <c r="P117">
        <v>53708</v>
      </c>
      <c r="Q117">
        <v>61098</v>
      </c>
      <c r="R117">
        <v>4.01</v>
      </c>
    </row>
    <row r="118" spans="2:18" x14ac:dyDescent="0.25">
      <c r="B118" t="s">
        <v>21</v>
      </c>
      <c r="C118" t="s">
        <v>165</v>
      </c>
      <c r="D118" t="s">
        <v>294</v>
      </c>
      <c r="F118" t="s">
        <v>864</v>
      </c>
      <c r="G118" t="s">
        <v>867</v>
      </c>
      <c r="H118" t="s">
        <v>864</v>
      </c>
      <c r="I118" t="s">
        <v>420</v>
      </c>
      <c r="J118" t="s">
        <v>419</v>
      </c>
      <c r="K118">
        <v>259367</v>
      </c>
      <c r="L118">
        <v>122612</v>
      </c>
      <c r="M118">
        <v>136755</v>
      </c>
      <c r="N118">
        <v>60339</v>
      </c>
      <c r="O118">
        <v>253705</v>
      </c>
      <c r="P118">
        <v>118117</v>
      </c>
      <c r="Q118">
        <v>135588</v>
      </c>
      <c r="R118">
        <v>4.2</v>
      </c>
    </row>
    <row r="119" spans="2:18" x14ac:dyDescent="0.25">
      <c r="B119" t="s">
        <v>21</v>
      </c>
      <c r="C119" t="s">
        <v>421</v>
      </c>
      <c r="D119" t="s">
        <v>422</v>
      </c>
      <c r="F119" t="s">
        <v>864</v>
      </c>
      <c r="G119" t="s">
        <v>865</v>
      </c>
      <c r="H119" t="s">
        <v>866</v>
      </c>
      <c r="I119" t="s">
        <v>294</v>
      </c>
      <c r="J119" t="s">
        <v>165</v>
      </c>
      <c r="K119">
        <v>104108</v>
      </c>
      <c r="L119">
        <v>49478</v>
      </c>
      <c r="M119">
        <v>54630</v>
      </c>
      <c r="N119">
        <v>25991</v>
      </c>
      <c r="O119">
        <v>99324</v>
      </c>
      <c r="P119">
        <v>45870</v>
      </c>
      <c r="Q119">
        <v>53454</v>
      </c>
      <c r="R119">
        <v>3.82</v>
      </c>
    </row>
    <row r="120" spans="2:18" x14ac:dyDescent="0.25">
      <c r="B120" t="s">
        <v>21</v>
      </c>
      <c r="C120" t="s">
        <v>160</v>
      </c>
      <c r="D120" t="s">
        <v>289</v>
      </c>
      <c r="F120" t="s">
        <v>864</v>
      </c>
      <c r="G120" t="s">
        <v>868</v>
      </c>
      <c r="H120" t="s">
        <v>869</v>
      </c>
      <c r="I120" t="s">
        <v>422</v>
      </c>
      <c r="J120" t="s">
        <v>421</v>
      </c>
      <c r="K120">
        <v>48718</v>
      </c>
      <c r="L120">
        <v>22781</v>
      </c>
      <c r="M120">
        <v>25937</v>
      </c>
      <c r="N120">
        <v>10543</v>
      </c>
      <c r="O120">
        <v>47514</v>
      </c>
      <c r="P120">
        <v>21853</v>
      </c>
      <c r="Q120">
        <v>25661</v>
      </c>
      <c r="R120">
        <v>4.51</v>
      </c>
    </row>
    <row r="121" spans="2:18" x14ac:dyDescent="0.25">
      <c r="B121" t="s">
        <v>21</v>
      </c>
      <c r="C121" t="s">
        <v>159</v>
      </c>
      <c r="D121" t="s">
        <v>288</v>
      </c>
      <c r="F121" t="s">
        <v>864</v>
      </c>
      <c r="G121" t="s">
        <v>867</v>
      </c>
      <c r="H121" t="s">
        <v>864</v>
      </c>
      <c r="I121" t="s">
        <v>289</v>
      </c>
      <c r="J121" t="s">
        <v>160</v>
      </c>
      <c r="K121">
        <v>134057</v>
      </c>
      <c r="L121">
        <v>60230</v>
      </c>
      <c r="M121">
        <v>73827</v>
      </c>
      <c r="N121">
        <v>32498</v>
      </c>
      <c r="O121">
        <v>129813</v>
      </c>
      <c r="P121">
        <v>57239</v>
      </c>
      <c r="Q121">
        <v>72574</v>
      </c>
      <c r="R121">
        <v>3.99</v>
      </c>
    </row>
    <row r="122" spans="2:18" x14ac:dyDescent="0.25">
      <c r="B122" t="s">
        <v>29</v>
      </c>
      <c r="C122" t="s">
        <v>423</v>
      </c>
      <c r="D122" t="s">
        <v>424</v>
      </c>
      <c r="F122" t="s">
        <v>864</v>
      </c>
      <c r="G122" t="s">
        <v>872</v>
      </c>
      <c r="H122" t="s">
        <v>873</v>
      </c>
      <c r="I122" t="s">
        <v>288</v>
      </c>
      <c r="J122" t="s">
        <v>159</v>
      </c>
      <c r="K122">
        <v>214969</v>
      </c>
      <c r="L122">
        <v>94143</v>
      </c>
      <c r="M122">
        <v>120826</v>
      </c>
      <c r="N122">
        <v>47333</v>
      </c>
      <c r="O122">
        <v>211260</v>
      </c>
      <c r="P122">
        <v>91181</v>
      </c>
      <c r="Q122">
        <v>120079</v>
      </c>
      <c r="R122">
        <v>4.46</v>
      </c>
    </row>
    <row r="123" spans="2:18" x14ac:dyDescent="0.25">
      <c r="B123" t="s">
        <v>29</v>
      </c>
      <c r="C123" t="s">
        <v>425</v>
      </c>
      <c r="D123" t="s">
        <v>426</v>
      </c>
      <c r="F123" t="s">
        <v>874</v>
      </c>
      <c r="G123" t="s">
        <v>875</v>
      </c>
      <c r="H123" t="s">
        <v>874</v>
      </c>
      <c r="I123" t="s">
        <v>424</v>
      </c>
      <c r="J123" t="s">
        <v>423</v>
      </c>
      <c r="K123">
        <v>236748</v>
      </c>
      <c r="L123">
        <v>114161</v>
      </c>
      <c r="M123">
        <v>122587</v>
      </c>
      <c r="N123">
        <v>49506</v>
      </c>
      <c r="O123">
        <v>223315</v>
      </c>
      <c r="P123">
        <v>104199</v>
      </c>
      <c r="Q123">
        <v>119116</v>
      </c>
      <c r="R123">
        <v>4.51</v>
      </c>
    </row>
    <row r="124" spans="2:18" x14ac:dyDescent="0.25">
      <c r="B124" t="s">
        <v>29</v>
      </c>
      <c r="C124" t="s">
        <v>427</v>
      </c>
      <c r="D124" t="s">
        <v>428</v>
      </c>
      <c r="F124" t="s">
        <v>874</v>
      </c>
      <c r="G124" t="s">
        <v>875</v>
      </c>
      <c r="H124" t="s">
        <v>874</v>
      </c>
      <c r="I124" t="s">
        <v>426</v>
      </c>
      <c r="J124" t="s">
        <v>425</v>
      </c>
      <c r="K124">
        <v>266365</v>
      </c>
      <c r="L124">
        <v>130162</v>
      </c>
      <c r="M124">
        <v>136203</v>
      </c>
      <c r="N124">
        <v>49702</v>
      </c>
      <c r="O124">
        <v>241703</v>
      </c>
      <c r="P124">
        <v>112250</v>
      </c>
      <c r="Q124">
        <v>129453</v>
      </c>
      <c r="R124">
        <v>4.8600000000000003</v>
      </c>
    </row>
    <row r="125" spans="2:18" x14ac:dyDescent="0.25">
      <c r="B125" t="s">
        <v>29</v>
      </c>
      <c r="C125" t="s">
        <v>429</v>
      </c>
      <c r="D125" t="s">
        <v>430</v>
      </c>
      <c r="F125" t="s">
        <v>874</v>
      </c>
      <c r="G125" t="s">
        <v>875</v>
      </c>
      <c r="H125" t="s">
        <v>874</v>
      </c>
      <c r="I125" t="s">
        <v>428</v>
      </c>
      <c r="J125" t="s">
        <v>427</v>
      </c>
      <c r="K125">
        <v>197312</v>
      </c>
      <c r="L125">
        <v>93216</v>
      </c>
      <c r="M125">
        <v>104096</v>
      </c>
      <c r="N125">
        <v>33270</v>
      </c>
      <c r="O125">
        <v>159821</v>
      </c>
      <c r="P125">
        <v>71876</v>
      </c>
      <c r="Q125">
        <v>87945</v>
      </c>
      <c r="R125">
        <v>4.8</v>
      </c>
    </row>
    <row r="126" spans="2:18" x14ac:dyDescent="0.25">
      <c r="B126" t="s">
        <v>29</v>
      </c>
      <c r="C126" t="s">
        <v>431</v>
      </c>
      <c r="D126" t="s">
        <v>432</v>
      </c>
      <c r="F126" t="s">
        <v>874</v>
      </c>
      <c r="G126" t="s">
        <v>875</v>
      </c>
      <c r="H126" t="s">
        <v>874</v>
      </c>
      <c r="I126" t="s">
        <v>430</v>
      </c>
      <c r="J126" t="s">
        <v>429</v>
      </c>
      <c r="K126">
        <v>283305</v>
      </c>
      <c r="L126">
        <v>136811</v>
      </c>
      <c r="M126">
        <v>146494</v>
      </c>
      <c r="N126">
        <v>53001</v>
      </c>
      <c r="O126">
        <v>267600</v>
      </c>
      <c r="P126">
        <v>126095</v>
      </c>
      <c r="Q126">
        <v>141505</v>
      </c>
      <c r="R126">
        <v>5.05</v>
      </c>
    </row>
    <row r="127" spans="2:18" x14ac:dyDescent="0.25">
      <c r="B127" t="s">
        <v>29</v>
      </c>
      <c r="C127" t="s">
        <v>433</v>
      </c>
      <c r="D127" t="s">
        <v>434</v>
      </c>
      <c r="F127" t="s">
        <v>874</v>
      </c>
      <c r="G127" t="s">
        <v>876</v>
      </c>
      <c r="H127" t="s">
        <v>877</v>
      </c>
      <c r="I127" t="s">
        <v>432</v>
      </c>
      <c r="J127" t="s">
        <v>431</v>
      </c>
      <c r="K127">
        <v>261800</v>
      </c>
      <c r="L127">
        <v>117059</v>
      </c>
      <c r="M127">
        <v>144741</v>
      </c>
      <c r="N127">
        <v>62223</v>
      </c>
      <c r="O127">
        <v>256067</v>
      </c>
      <c r="P127">
        <v>112484</v>
      </c>
      <c r="Q127">
        <v>143583</v>
      </c>
      <c r="R127">
        <v>4.12</v>
      </c>
    </row>
    <row r="128" spans="2:18" x14ac:dyDescent="0.25">
      <c r="B128" t="s">
        <v>29</v>
      </c>
      <c r="C128" t="s">
        <v>435</v>
      </c>
      <c r="D128" t="s">
        <v>436</v>
      </c>
      <c r="F128" t="s">
        <v>874</v>
      </c>
      <c r="G128" t="s">
        <v>878</v>
      </c>
      <c r="H128" t="s">
        <v>879</v>
      </c>
      <c r="I128" t="s">
        <v>434</v>
      </c>
      <c r="J128" t="s">
        <v>433</v>
      </c>
      <c r="K128">
        <v>257545</v>
      </c>
      <c r="L128">
        <v>124670</v>
      </c>
      <c r="M128">
        <v>132875</v>
      </c>
      <c r="N128">
        <v>57782</v>
      </c>
      <c r="O128">
        <v>247686</v>
      </c>
      <c r="P128">
        <v>117571</v>
      </c>
      <c r="Q128">
        <v>130115</v>
      </c>
      <c r="R128">
        <v>4.29</v>
      </c>
    </row>
    <row r="129" spans="2:18" x14ac:dyDescent="0.25">
      <c r="B129" t="s">
        <v>29</v>
      </c>
      <c r="C129" t="s">
        <v>437</v>
      </c>
      <c r="D129" t="s">
        <v>438</v>
      </c>
      <c r="F129" t="s">
        <v>874</v>
      </c>
      <c r="G129" t="s">
        <v>880</v>
      </c>
      <c r="H129" t="s">
        <v>881</v>
      </c>
      <c r="I129" t="s">
        <v>436</v>
      </c>
      <c r="J129" t="s">
        <v>435</v>
      </c>
      <c r="K129">
        <v>257825</v>
      </c>
      <c r="L129">
        <v>123092</v>
      </c>
      <c r="M129">
        <v>134733</v>
      </c>
      <c r="N129">
        <v>58793</v>
      </c>
      <c r="O129">
        <v>251547</v>
      </c>
      <c r="P129">
        <v>118010</v>
      </c>
      <c r="Q129">
        <v>133537</v>
      </c>
      <c r="R129">
        <v>4.28</v>
      </c>
    </row>
    <row r="130" spans="2:18" x14ac:dyDescent="0.25">
      <c r="B130" t="s">
        <v>29</v>
      </c>
      <c r="C130" t="s">
        <v>439</v>
      </c>
      <c r="D130" t="s">
        <v>440</v>
      </c>
      <c r="F130" t="s">
        <v>874</v>
      </c>
      <c r="G130" t="s">
        <v>875</v>
      </c>
      <c r="H130" t="s">
        <v>874</v>
      </c>
      <c r="I130" t="s">
        <v>438</v>
      </c>
      <c r="J130" t="s">
        <v>437</v>
      </c>
      <c r="K130">
        <v>240756</v>
      </c>
      <c r="L130">
        <v>116802</v>
      </c>
      <c r="M130">
        <v>123954</v>
      </c>
      <c r="N130">
        <v>41993</v>
      </c>
      <c r="O130">
        <v>217023</v>
      </c>
      <c r="P130">
        <v>101234</v>
      </c>
      <c r="Q130">
        <v>115789</v>
      </c>
      <c r="R130">
        <v>5.17</v>
      </c>
    </row>
    <row r="131" spans="2:18" x14ac:dyDescent="0.25">
      <c r="B131" t="s">
        <v>29</v>
      </c>
      <c r="C131" t="s">
        <v>441</v>
      </c>
      <c r="D131" t="s">
        <v>442</v>
      </c>
      <c r="F131" t="s">
        <v>874</v>
      </c>
      <c r="G131" t="s">
        <v>882</v>
      </c>
      <c r="H131" t="s">
        <v>883</v>
      </c>
      <c r="I131" t="s">
        <v>440</v>
      </c>
      <c r="J131" t="s">
        <v>439</v>
      </c>
      <c r="K131">
        <v>139368</v>
      </c>
      <c r="L131">
        <v>63629</v>
      </c>
      <c r="M131">
        <v>75739</v>
      </c>
      <c r="N131">
        <v>33332</v>
      </c>
      <c r="O131">
        <v>136295</v>
      </c>
      <c r="P131">
        <v>61106</v>
      </c>
      <c r="Q131">
        <v>75189</v>
      </c>
      <c r="R131">
        <v>4.09</v>
      </c>
    </row>
    <row r="132" spans="2:18" x14ac:dyDescent="0.25">
      <c r="B132" t="s">
        <v>29</v>
      </c>
      <c r="C132" t="s">
        <v>137</v>
      </c>
      <c r="D132" t="s">
        <v>266</v>
      </c>
      <c r="F132" t="s">
        <v>874</v>
      </c>
      <c r="G132" t="s">
        <v>882</v>
      </c>
      <c r="H132" t="s">
        <v>883</v>
      </c>
      <c r="I132" t="s">
        <v>442</v>
      </c>
      <c r="J132" t="s">
        <v>441</v>
      </c>
      <c r="K132">
        <v>309465</v>
      </c>
      <c r="L132">
        <v>142952</v>
      </c>
      <c r="M132">
        <v>166513</v>
      </c>
      <c r="N132">
        <v>68462</v>
      </c>
      <c r="O132">
        <v>291159</v>
      </c>
      <c r="P132">
        <v>129556</v>
      </c>
      <c r="Q132">
        <v>161603</v>
      </c>
      <c r="R132">
        <v>4.25</v>
      </c>
    </row>
    <row r="133" spans="2:18" x14ac:dyDescent="0.25">
      <c r="B133" t="s">
        <v>29</v>
      </c>
      <c r="C133" t="s">
        <v>141</v>
      </c>
      <c r="D133" t="s">
        <v>270</v>
      </c>
      <c r="F133" t="s">
        <v>874</v>
      </c>
      <c r="G133" t="s">
        <v>880</v>
      </c>
      <c r="H133" t="s">
        <v>881</v>
      </c>
      <c r="I133" t="s">
        <v>266</v>
      </c>
      <c r="J133" t="s">
        <v>137</v>
      </c>
      <c r="K133">
        <v>166952</v>
      </c>
      <c r="L133">
        <v>84782</v>
      </c>
      <c r="M133">
        <v>82170</v>
      </c>
      <c r="N133">
        <v>35595</v>
      </c>
      <c r="O133">
        <v>156685</v>
      </c>
      <c r="P133">
        <v>75600</v>
      </c>
      <c r="Q133">
        <v>81085</v>
      </c>
      <c r="R133">
        <v>4.4000000000000004</v>
      </c>
    </row>
    <row r="134" spans="2:18" x14ac:dyDescent="0.25">
      <c r="B134" t="s">
        <v>29</v>
      </c>
      <c r="C134" t="s">
        <v>443</v>
      </c>
      <c r="D134" t="s">
        <v>444</v>
      </c>
      <c r="F134" t="s">
        <v>874</v>
      </c>
      <c r="G134" t="s">
        <v>876</v>
      </c>
      <c r="H134" t="s">
        <v>877</v>
      </c>
      <c r="I134" t="s">
        <v>270</v>
      </c>
      <c r="J134" t="s">
        <v>141</v>
      </c>
      <c r="K134">
        <v>276190</v>
      </c>
      <c r="L134">
        <v>124381</v>
      </c>
      <c r="M134">
        <v>151809</v>
      </c>
      <c r="N134">
        <v>62351</v>
      </c>
      <c r="O134">
        <v>267482</v>
      </c>
      <c r="P134">
        <v>117655</v>
      </c>
      <c r="Q134">
        <v>149827</v>
      </c>
      <c r="R134">
        <v>4.29</v>
      </c>
    </row>
    <row r="135" spans="2:18" x14ac:dyDescent="0.25">
      <c r="B135" t="s">
        <v>29</v>
      </c>
      <c r="C135" t="s">
        <v>445</v>
      </c>
      <c r="D135" t="s">
        <v>446</v>
      </c>
      <c r="F135" t="s">
        <v>874</v>
      </c>
      <c r="G135" t="s">
        <v>878</v>
      </c>
      <c r="H135" t="s">
        <v>879</v>
      </c>
      <c r="I135" t="s">
        <v>444</v>
      </c>
      <c r="J135" t="s">
        <v>443</v>
      </c>
      <c r="K135">
        <v>195570</v>
      </c>
      <c r="L135">
        <v>92781</v>
      </c>
      <c r="M135">
        <v>102789</v>
      </c>
      <c r="N135">
        <v>46037</v>
      </c>
      <c r="O135">
        <v>191673</v>
      </c>
      <c r="P135">
        <v>89551</v>
      </c>
      <c r="Q135">
        <v>102122</v>
      </c>
      <c r="R135">
        <v>4.16</v>
      </c>
    </row>
    <row r="136" spans="2:18" x14ac:dyDescent="0.25">
      <c r="B136" t="s">
        <v>29</v>
      </c>
      <c r="C136" t="s">
        <v>447</v>
      </c>
      <c r="D136" t="s">
        <v>448</v>
      </c>
      <c r="F136" t="s">
        <v>874</v>
      </c>
      <c r="G136" t="s">
        <v>876</v>
      </c>
      <c r="H136" t="s">
        <v>877</v>
      </c>
      <c r="I136" t="s">
        <v>446</v>
      </c>
      <c r="J136" t="s">
        <v>445</v>
      </c>
      <c r="K136">
        <v>176927</v>
      </c>
      <c r="L136">
        <v>80891</v>
      </c>
      <c r="M136">
        <v>96036</v>
      </c>
      <c r="N136">
        <v>41015</v>
      </c>
      <c r="O136">
        <v>174151</v>
      </c>
      <c r="P136">
        <v>78524</v>
      </c>
      <c r="Q136">
        <v>95627</v>
      </c>
      <c r="R136">
        <v>4.25</v>
      </c>
    </row>
    <row r="137" spans="2:18" x14ac:dyDescent="0.25">
      <c r="B137" t="s">
        <v>29</v>
      </c>
      <c r="C137" t="s">
        <v>140</v>
      </c>
      <c r="D137" t="s">
        <v>269</v>
      </c>
      <c r="F137" t="s">
        <v>874</v>
      </c>
      <c r="G137" t="s">
        <v>876</v>
      </c>
      <c r="H137" t="s">
        <v>877</v>
      </c>
      <c r="I137" t="s">
        <v>448</v>
      </c>
      <c r="J137" t="s">
        <v>447</v>
      </c>
      <c r="K137">
        <v>124055</v>
      </c>
      <c r="L137">
        <v>56682</v>
      </c>
      <c r="M137">
        <v>67373</v>
      </c>
      <c r="N137">
        <v>27839</v>
      </c>
      <c r="O137">
        <v>121385</v>
      </c>
      <c r="P137">
        <v>54379</v>
      </c>
      <c r="Q137">
        <v>67006</v>
      </c>
      <c r="R137">
        <v>4.3600000000000003</v>
      </c>
    </row>
    <row r="138" spans="2:18" x14ac:dyDescent="0.25">
      <c r="B138" t="s">
        <v>29</v>
      </c>
      <c r="C138" t="s">
        <v>449</v>
      </c>
      <c r="D138" t="s">
        <v>450</v>
      </c>
      <c r="F138" t="s">
        <v>874</v>
      </c>
      <c r="G138" t="s">
        <v>884</v>
      </c>
      <c r="H138" t="s">
        <v>885</v>
      </c>
      <c r="I138" t="s">
        <v>269</v>
      </c>
      <c r="J138" t="s">
        <v>140</v>
      </c>
      <c r="K138">
        <v>239713</v>
      </c>
      <c r="L138">
        <v>109753</v>
      </c>
      <c r="M138">
        <v>129960</v>
      </c>
      <c r="N138">
        <v>54522</v>
      </c>
      <c r="O138">
        <v>231941</v>
      </c>
      <c r="P138">
        <v>104209</v>
      </c>
      <c r="Q138">
        <v>127732</v>
      </c>
      <c r="R138">
        <v>4.2540809214628954</v>
      </c>
    </row>
    <row r="139" spans="2:18" x14ac:dyDescent="0.25">
      <c r="B139" t="s">
        <v>29</v>
      </c>
      <c r="C139" t="s">
        <v>451</v>
      </c>
      <c r="D139" t="s">
        <v>452</v>
      </c>
      <c r="F139" t="s">
        <v>874</v>
      </c>
      <c r="G139" t="s">
        <v>875</v>
      </c>
      <c r="H139" t="s">
        <v>874</v>
      </c>
      <c r="I139" t="s">
        <v>450</v>
      </c>
      <c r="J139" t="s">
        <v>449</v>
      </c>
      <c r="K139">
        <v>264068</v>
      </c>
      <c r="L139">
        <v>129415</v>
      </c>
      <c r="M139">
        <v>134653</v>
      </c>
      <c r="N139">
        <v>53076</v>
      </c>
      <c r="O139">
        <v>246862</v>
      </c>
      <c r="P139">
        <v>118033</v>
      </c>
      <c r="Q139">
        <v>128829</v>
      </c>
      <c r="R139">
        <v>4.6500000000000004</v>
      </c>
    </row>
    <row r="140" spans="2:18" x14ac:dyDescent="0.25">
      <c r="B140" t="s">
        <v>29</v>
      </c>
      <c r="C140" t="s">
        <v>453</v>
      </c>
      <c r="D140" t="s">
        <v>454</v>
      </c>
      <c r="F140" t="s">
        <v>874</v>
      </c>
      <c r="G140" t="s">
        <v>886</v>
      </c>
      <c r="H140" t="s">
        <v>887</v>
      </c>
      <c r="I140" t="s">
        <v>452</v>
      </c>
      <c r="J140" t="s">
        <v>451</v>
      </c>
      <c r="K140">
        <v>259208</v>
      </c>
      <c r="L140">
        <v>119324</v>
      </c>
      <c r="M140">
        <v>139884</v>
      </c>
      <c r="N140">
        <v>58994</v>
      </c>
      <c r="O140">
        <v>253271</v>
      </c>
      <c r="P140">
        <v>114542</v>
      </c>
      <c r="Q140">
        <v>138729</v>
      </c>
      <c r="R140">
        <v>4.29</v>
      </c>
    </row>
    <row r="141" spans="2:18" x14ac:dyDescent="0.25">
      <c r="B141" t="s">
        <v>29</v>
      </c>
      <c r="C141" t="s">
        <v>455</v>
      </c>
      <c r="D141" t="s">
        <v>456</v>
      </c>
      <c r="F141" t="s">
        <v>874</v>
      </c>
      <c r="G141" t="s">
        <v>875</v>
      </c>
      <c r="H141" t="s">
        <v>874</v>
      </c>
      <c r="I141" t="s">
        <v>454</v>
      </c>
      <c r="J141" t="s">
        <v>453</v>
      </c>
      <c r="K141">
        <v>237395</v>
      </c>
      <c r="L141">
        <v>120756</v>
      </c>
      <c r="M141">
        <v>116639</v>
      </c>
      <c r="N141">
        <v>43918</v>
      </c>
      <c r="O141">
        <v>219036</v>
      </c>
      <c r="P141">
        <v>107398</v>
      </c>
      <c r="Q141">
        <v>111638</v>
      </c>
      <c r="R141">
        <v>4.99</v>
      </c>
    </row>
    <row r="142" spans="2:18" x14ac:dyDescent="0.25">
      <c r="B142" t="s">
        <v>29</v>
      </c>
      <c r="C142" t="s">
        <v>139</v>
      </c>
      <c r="D142" t="s">
        <v>268</v>
      </c>
      <c r="F142" t="s">
        <v>874</v>
      </c>
      <c r="G142" t="s">
        <v>880</v>
      </c>
      <c r="H142" t="s">
        <v>881</v>
      </c>
      <c r="I142" t="s">
        <v>456</v>
      </c>
      <c r="J142" t="s">
        <v>455</v>
      </c>
      <c r="K142">
        <v>251385</v>
      </c>
      <c r="L142">
        <v>124403</v>
      </c>
      <c r="M142">
        <v>126982</v>
      </c>
      <c r="N142">
        <v>53104</v>
      </c>
      <c r="O142">
        <v>225817</v>
      </c>
      <c r="P142">
        <v>107364</v>
      </c>
      <c r="Q142">
        <v>118453</v>
      </c>
      <c r="R142">
        <v>4.25</v>
      </c>
    </row>
    <row r="143" spans="2:18" x14ac:dyDescent="0.25">
      <c r="B143" t="s">
        <v>29</v>
      </c>
      <c r="C143" t="s">
        <v>457</v>
      </c>
      <c r="D143" t="s">
        <v>458</v>
      </c>
      <c r="F143" t="s">
        <v>874</v>
      </c>
      <c r="G143" t="s">
        <v>880</v>
      </c>
      <c r="H143" t="s">
        <v>881</v>
      </c>
      <c r="I143" t="s">
        <v>268</v>
      </c>
      <c r="J143" t="s">
        <v>139</v>
      </c>
      <c r="K143">
        <v>157383</v>
      </c>
      <c r="L143">
        <v>76834</v>
      </c>
      <c r="M143">
        <v>80549</v>
      </c>
      <c r="N143">
        <v>34574</v>
      </c>
      <c r="O143">
        <v>153509</v>
      </c>
      <c r="P143">
        <v>73354</v>
      </c>
      <c r="Q143">
        <v>80155</v>
      </c>
      <c r="R143">
        <v>4.4400000000000004</v>
      </c>
    </row>
    <row r="144" spans="2:18" x14ac:dyDescent="0.25">
      <c r="B144" t="s">
        <v>29</v>
      </c>
      <c r="C144" t="s">
        <v>459</v>
      </c>
      <c r="D144" t="s">
        <v>460</v>
      </c>
      <c r="F144" t="s">
        <v>874</v>
      </c>
      <c r="G144" t="s">
        <v>878</v>
      </c>
      <c r="H144" t="s">
        <v>879</v>
      </c>
      <c r="I144" t="s">
        <v>458</v>
      </c>
      <c r="J144" t="s">
        <v>457</v>
      </c>
      <c r="K144">
        <v>149083</v>
      </c>
      <c r="L144">
        <v>71423</v>
      </c>
      <c r="M144">
        <v>77660</v>
      </c>
      <c r="N144">
        <v>33674</v>
      </c>
      <c r="O144">
        <v>141915</v>
      </c>
      <c r="P144">
        <v>66230</v>
      </c>
      <c r="Q144">
        <v>75685</v>
      </c>
      <c r="R144">
        <v>4.21</v>
      </c>
    </row>
    <row r="145" spans="2:18" x14ac:dyDescent="0.25">
      <c r="B145" t="s">
        <v>29</v>
      </c>
      <c r="C145" t="s">
        <v>142</v>
      </c>
      <c r="D145" t="s">
        <v>271</v>
      </c>
      <c r="F145" t="s">
        <v>874</v>
      </c>
      <c r="G145" t="s">
        <v>878</v>
      </c>
      <c r="H145" t="s">
        <v>879</v>
      </c>
      <c r="I145" t="s">
        <v>460</v>
      </c>
      <c r="J145" t="s">
        <v>459</v>
      </c>
      <c r="K145">
        <v>137117</v>
      </c>
      <c r="L145">
        <v>64357</v>
      </c>
      <c r="M145">
        <v>72760</v>
      </c>
      <c r="N145">
        <v>32634</v>
      </c>
      <c r="O145">
        <v>133589</v>
      </c>
      <c r="P145">
        <v>61250</v>
      </c>
      <c r="Q145">
        <v>72339</v>
      </c>
      <c r="R145">
        <v>4.09</v>
      </c>
    </row>
    <row r="146" spans="2:18" x14ac:dyDescent="0.25">
      <c r="B146" t="s">
        <v>29</v>
      </c>
      <c r="C146" t="s">
        <v>138</v>
      </c>
      <c r="D146" t="s">
        <v>267</v>
      </c>
      <c r="F146" t="s">
        <v>874</v>
      </c>
      <c r="G146" t="s">
        <v>876</v>
      </c>
      <c r="H146" t="s">
        <v>877</v>
      </c>
      <c r="I146" t="s">
        <v>271</v>
      </c>
      <c r="J146" t="s">
        <v>142</v>
      </c>
      <c r="K146">
        <v>216399</v>
      </c>
      <c r="L146">
        <v>97113</v>
      </c>
      <c r="M146">
        <v>119286</v>
      </c>
      <c r="N146">
        <v>50038</v>
      </c>
      <c r="O146">
        <v>213204</v>
      </c>
      <c r="P146">
        <v>94552</v>
      </c>
      <c r="Q146">
        <v>118652</v>
      </c>
      <c r="R146">
        <v>4.26</v>
      </c>
    </row>
    <row r="147" spans="2:18" x14ac:dyDescent="0.25">
      <c r="B147" t="s">
        <v>29</v>
      </c>
      <c r="C147" t="s">
        <v>461</v>
      </c>
      <c r="D147" t="s">
        <v>462</v>
      </c>
      <c r="F147" t="s">
        <v>874</v>
      </c>
      <c r="G147" t="s">
        <v>880</v>
      </c>
      <c r="H147" t="s">
        <v>881</v>
      </c>
      <c r="I147" t="s">
        <v>267</v>
      </c>
      <c r="J147" t="s">
        <v>138</v>
      </c>
      <c r="K147">
        <v>162893</v>
      </c>
      <c r="L147">
        <v>82873</v>
      </c>
      <c r="M147">
        <v>80020</v>
      </c>
      <c r="N147">
        <v>33062</v>
      </c>
      <c r="O147">
        <v>150753</v>
      </c>
      <c r="P147">
        <v>73952</v>
      </c>
      <c r="Q147">
        <v>76801</v>
      </c>
      <c r="R147">
        <v>4.5597060068961346</v>
      </c>
    </row>
    <row r="148" spans="2:18" x14ac:dyDescent="0.25">
      <c r="B148" t="s">
        <v>29</v>
      </c>
      <c r="C148" t="s">
        <v>463</v>
      </c>
      <c r="D148" t="s">
        <v>464</v>
      </c>
      <c r="F148" t="s">
        <v>874</v>
      </c>
      <c r="G148" t="s">
        <v>882</v>
      </c>
      <c r="H148" t="s">
        <v>883</v>
      </c>
      <c r="I148" t="s">
        <v>462</v>
      </c>
      <c r="J148" t="s">
        <v>461</v>
      </c>
      <c r="K148">
        <v>202497</v>
      </c>
      <c r="L148">
        <v>95704</v>
      </c>
      <c r="M148">
        <v>106793</v>
      </c>
      <c r="N148">
        <v>45075</v>
      </c>
      <c r="O148">
        <v>194687</v>
      </c>
      <c r="P148">
        <v>89705</v>
      </c>
      <c r="Q148">
        <v>104982</v>
      </c>
      <c r="R148">
        <v>4.32</v>
      </c>
    </row>
    <row r="149" spans="2:18" x14ac:dyDescent="0.25">
      <c r="B149" t="s">
        <v>29</v>
      </c>
      <c r="C149" t="s">
        <v>465</v>
      </c>
      <c r="D149" t="s">
        <v>466</v>
      </c>
      <c r="F149" t="s">
        <v>874</v>
      </c>
      <c r="G149" t="s">
        <v>882</v>
      </c>
      <c r="H149" t="s">
        <v>883</v>
      </c>
      <c r="I149" t="s">
        <v>464</v>
      </c>
      <c r="J149" t="s">
        <v>463</v>
      </c>
      <c r="K149">
        <v>229472</v>
      </c>
      <c r="L149">
        <v>106211</v>
      </c>
      <c r="M149">
        <v>123261</v>
      </c>
      <c r="N149">
        <v>53596</v>
      </c>
      <c r="O149">
        <v>224816</v>
      </c>
      <c r="P149">
        <v>102667</v>
      </c>
      <c r="Q149">
        <v>122149</v>
      </c>
      <c r="R149">
        <v>4.1900000000000004</v>
      </c>
    </row>
    <row r="150" spans="2:18" x14ac:dyDescent="0.25">
      <c r="B150" t="s">
        <v>37</v>
      </c>
      <c r="C150" t="s">
        <v>153</v>
      </c>
      <c r="D150" t="s">
        <v>281</v>
      </c>
      <c r="F150" t="s">
        <v>874</v>
      </c>
      <c r="G150" t="s">
        <v>886</v>
      </c>
      <c r="H150" t="s">
        <v>887</v>
      </c>
      <c r="I150" t="s">
        <v>466</v>
      </c>
      <c r="J150" t="s">
        <v>465</v>
      </c>
      <c r="K150">
        <v>248792</v>
      </c>
      <c r="L150">
        <v>119488</v>
      </c>
      <c r="M150">
        <v>129304</v>
      </c>
      <c r="N150">
        <v>57528</v>
      </c>
      <c r="O150">
        <v>236611</v>
      </c>
      <c r="P150">
        <v>109335</v>
      </c>
      <c r="Q150">
        <v>127276</v>
      </c>
      <c r="R150">
        <v>4.1100000000000003</v>
      </c>
    </row>
    <row r="151" spans="2:18" x14ac:dyDescent="0.25">
      <c r="B151" t="s">
        <v>37</v>
      </c>
      <c r="C151" t="s">
        <v>467</v>
      </c>
      <c r="D151" t="s">
        <v>468</v>
      </c>
      <c r="F151" t="s">
        <v>888</v>
      </c>
      <c r="G151" t="s">
        <v>889</v>
      </c>
      <c r="H151" t="s">
        <v>890</v>
      </c>
      <c r="I151" t="s">
        <v>281</v>
      </c>
      <c r="J151" t="s">
        <v>153</v>
      </c>
      <c r="K151">
        <v>180232</v>
      </c>
      <c r="L151">
        <v>87555</v>
      </c>
      <c r="M151">
        <v>92677</v>
      </c>
      <c r="N151">
        <v>39207</v>
      </c>
      <c r="O151">
        <v>173319</v>
      </c>
      <c r="P151">
        <v>82021</v>
      </c>
      <c r="Q151">
        <v>91298</v>
      </c>
      <c r="R151">
        <v>4.42</v>
      </c>
    </row>
    <row r="152" spans="2:18" x14ac:dyDescent="0.25">
      <c r="B152" t="s">
        <v>37</v>
      </c>
      <c r="C152" t="s">
        <v>469</v>
      </c>
      <c r="D152" t="s">
        <v>470</v>
      </c>
      <c r="F152" t="s">
        <v>888</v>
      </c>
      <c r="G152" t="s">
        <v>891</v>
      </c>
      <c r="H152" t="s">
        <v>892</v>
      </c>
      <c r="I152" t="s">
        <v>468</v>
      </c>
      <c r="J152" t="s">
        <v>467</v>
      </c>
      <c r="K152">
        <v>122089</v>
      </c>
      <c r="L152">
        <v>55648</v>
      </c>
      <c r="M152">
        <v>66441</v>
      </c>
      <c r="N152">
        <v>27944</v>
      </c>
      <c r="O152">
        <v>119837</v>
      </c>
      <c r="P152">
        <v>53718</v>
      </c>
      <c r="Q152">
        <v>66119</v>
      </c>
      <c r="R152">
        <v>4.29</v>
      </c>
    </row>
    <row r="153" spans="2:18" x14ac:dyDescent="0.25">
      <c r="B153" t="s">
        <v>37</v>
      </c>
      <c r="C153" t="s">
        <v>152</v>
      </c>
      <c r="D153" t="s">
        <v>280</v>
      </c>
      <c r="F153" t="s">
        <v>888</v>
      </c>
      <c r="G153" t="s">
        <v>891</v>
      </c>
      <c r="H153" t="s">
        <v>892</v>
      </c>
      <c r="I153" t="s">
        <v>470</v>
      </c>
      <c r="J153" t="s">
        <v>469</v>
      </c>
      <c r="K153">
        <v>195770</v>
      </c>
      <c r="L153">
        <v>92880</v>
      </c>
      <c r="M153">
        <v>102890</v>
      </c>
      <c r="N153">
        <v>38898</v>
      </c>
      <c r="O153">
        <v>184349</v>
      </c>
      <c r="P153">
        <v>85425</v>
      </c>
      <c r="Q153">
        <v>98924</v>
      </c>
      <c r="R153">
        <v>4.74</v>
      </c>
    </row>
    <row r="154" spans="2:18" x14ac:dyDescent="0.25">
      <c r="B154" t="s">
        <v>37</v>
      </c>
      <c r="C154" t="s">
        <v>471</v>
      </c>
      <c r="D154" t="s">
        <v>472</v>
      </c>
      <c r="F154" t="s">
        <v>888</v>
      </c>
      <c r="G154" t="s">
        <v>889</v>
      </c>
      <c r="H154" t="s">
        <v>890</v>
      </c>
      <c r="I154" t="s">
        <v>280</v>
      </c>
      <c r="J154" t="s">
        <v>152</v>
      </c>
      <c r="K154">
        <v>184333</v>
      </c>
      <c r="L154">
        <v>90105</v>
      </c>
      <c r="M154">
        <v>94228</v>
      </c>
      <c r="N154">
        <v>38110</v>
      </c>
      <c r="O154">
        <v>166955</v>
      </c>
      <c r="P154">
        <v>79211</v>
      </c>
      <c r="Q154">
        <v>87744</v>
      </c>
      <c r="R154">
        <v>4.38</v>
      </c>
    </row>
    <row r="155" spans="2:18" x14ac:dyDescent="0.25">
      <c r="B155" t="s">
        <v>37</v>
      </c>
      <c r="C155" t="s">
        <v>473</v>
      </c>
      <c r="D155" t="s">
        <v>474</v>
      </c>
      <c r="F155" t="s">
        <v>888</v>
      </c>
      <c r="G155" t="s">
        <v>891</v>
      </c>
      <c r="H155" t="s">
        <v>892</v>
      </c>
      <c r="I155" t="s">
        <v>472</v>
      </c>
      <c r="J155" t="s">
        <v>471</v>
      </c>
      <c r="K155">
        <v>288120</v>
      </c>
      <c r="L155">
        <v>138625</v>
      </c>
      <c r="M155">
        <v>149495</v>
      </c>
      <c r="N155">
        <v>57413</v>
      </c>
      <c r="O155">
        <v>269023</v>
      </c>
      <c r="P155">
        <v>124281</v>
      </c>
      <c r="Q155">
        <v>144742</v>
      </c>
      <c r="R155">
        <v>4.6900000000000004</v>
      </c>
    </row>
    <row r="156" spans="2:18" x14ac:dyDescent="0.25">
      <c r="B156" t="s">
        <v>37</v>
      </c>
      <c r="C156" t="s">
        <v>475</v>
      </c>
      <c r="D156" t="s">
        <v>476</v>
      </c>
      <c r="F156" t="s">
        <v>888</v>
      </c>
      <c r="G156" t="s">
        <v>891</v>
      </c>
      <c r="H156" t="s">
        <v>892</v>
      </c>
      <c r="I156" t="s">
        <v>474</v>
      </c>
      <c r="J156" t="s">
        <v>473</v>
      </c>
      <c r="K156">
        <v>190247</v>
      </c>
      <c r="L156">
        <v>89872</v>
      </c>
      <c r="M156">
        <v>100375</v>
      </c>
      <c r="N156">
        <v>39150</v>
      </c>
      <c r="O156">
        <v>178371</v>
      </c>
      <c r="P156">
        <v>82100</v>
      </c>
      <c r="Q156">
        <v>96271</v>
      </c>
      <c r="R156">
        <v>4.5599999999999996</v>
      </c>
    </row>
    <row r="157" spans="2:18" x14ac:dyDescent="0.25">
      <c r="B157" t="s">
        <v>37</v>
      </c>
      <c r="C157" t="s">
        <v>477</v>
      </c>
      <c r="D157" t="s">
        <v>478</v>
      </c>
      <c r="F157" t="s">
        <v>888</v>
      </c>
      <c r="G157" t="s">
        <v>889</v>
      </c>
      <c r="H157" t="s">
        <v>890</v>
      </c>
      <c r="I157" t="s">
        <v>476</v>
      </c>
      <c r="J157" t="s">
        <v>475</v>
      </c>
      <c r="K157">
        <v>218010</v>
      </c>
      <c r="L157">
        <v>105236</v>
      </c>
      <c r="M157">
        <v>112774</v>
      </c>
      <c r="N157">
        <v>44244</v>
      </c>
      <c r="O157">
        <v>211382</v>
      </c>
      <c r="P157">
        <v>99773</v>
      </c>
      <c r="Q157">
        <v>111609</v>
      </c>
      <c r="R157">
        <v>4.78</v>
      </c>
    </row>
    <row r="158" spans="2:18" x14ac:dyDescent="0.25">
      <c r="B158" t="s">
        <v>37</v>
      </c>
      <c r="C158" t="s">
        <v>154</v>
      </c>
      <c r="D158" t="s">
        <v>282</v>
      </c>
      <c r="F158" t="s">
        <v>888</v>
      </c>
      <c r="G158" t="s">
        <v>891</v>
      </c>
      <c r="H158" t="s">
        <v>892</v>
      </c>
      <c r="I158" t="s">
        <v>478</v>
      </c>
      <c r="J158" t="s">
        <v>477</v>
      </c>
      <c r="K158">
        <v>170480</v>
      </c>
      <c r="L158">
        <v>81478</v>
      </c>
      <c r="M158">
        <v>89002</v>
      </c>
      <c r="N158">
        <v>36332</v>
      </c>
      <c r="O158">
        <v>162311</v>
      </c>
      <c r="P158">
        <v>75927</v>
      </c>
      <c r="Q158">
        <v>86384</v>
      </c>
      <c r="R158">
        <v>4.47</v>
      </c>
    </row>
    <row r="159" spans="2:18" x14ac:dyDescent="0.25">
      <c r="B159" t="s">
        <v>37</v>
      </c>
      <c r="C159" t="s">
        <v>479</v>
      </c>
      <c r="D159" t="s">
        <v>480</v>
      </c>
      <c r="F159" t="s">
        <v>888</v>
      </c>
      <c r="G159" t="s">
        <v>889</v>
      </c>
      <c r="H159" t="s">
        <v>890</v>
      </c>
      <c r="I159" t="s">
        <v>282</v>
      </c>
      <c r="J159" t="s">
        <v>154</v>
      </c>
      <c r="K159">
        <v>237741</v>
      </c>
      <c r="L159">
        <v>116279</v>
      </c>
      <c r="M159">
        <v>121462</v>
      </c>
      <c r="N159">
        <v>48336</v>
      </c>
      <c r="O159">
        <v>227622</v>
      </c>
      <c r="P159">
        <v>108227</v>
      </c>
      <c r="Q159">
        <v>119395</v>
      </c>
      <c r="R159">
        <v>4.71</v>
      </c>
    </row>
    <row r="160" spans="2:18" x14ac:dyDescent="0.25">
      <c r="B160" t="s">
        <v>17</v>
      </c>
      <c r="C160" t="s">
        <v>51</v>
      </c>
      <c r="D160" t="s">
        <v>185</v>
      </c>
      <c r="F160" t="s">
        <v>888</v>
      </c>
      <c r="G160" t="s">
        <v>891</v>
      </c>
      <c r="H160" t="s">
        <v>892</v>
      </c>
      <c r="I160" t="s">
        <v>480</v>
      </c>
      <c r="J160" t="s">
        <v>479</v>
      </c>
      <c r="K160">
        <v>263260</v>
      </c>
      <c r="L160">
        <v>128776</v>
      </c>
      <c r="M160">
        <v>134484</v>
      </c>
      <c r="N160">
        <v>53487</v>
      </c>
      <c r="O160">
        <v>252047</v>
      </c>
      <c r="P160">
        <v>119819</v>
      </c>
      <c r="Q160">
        <v>132228</v>
      </c>
      <c r="R160">
        <v>4.7123039243180589</v>
      </c>
    </row>
    <row r="161" spans="2:18" x14ac:dyDescent="0.25">
      <c r="B161" t="s">
        <v>17</v>
      </c>
      <c r="C161" t="s">
        <v>50</v>
      </c>
      <c r="D161" t="s">
        <v>184</v>
      </c>
      <c r="F161" t="s">
        <v>893</v>
      </c>
      <c r="G161" t="s">
        <v>894</v>
      </c>
      <c r="H161" t="s">
        <v>895</v>
      </c>
      <c r="I161" t="s">
        <v>781</v>
      </c>
      <c r="J161" t="s">
        <v>782</v>
      </c>
      <c r="K161">
        <v>50432</v>
      </c>
      <c r="L161">
        <v>27251</v>
      </c>
      <c r="M161">
        <v>23181</v>
      </c>
      <c r="N161">
        <v>7138</v>
      </c>
      <c r="O161">
        <v>26924</v>
      </c>
      <c r="P161">
        <v>13122</v>
      </c>
      <c r="Q161">
        <v>13802</v>
      </c>
      <c r="R161">
        <v>3.77</v>
      </c>
    </row>
    <row r="162" spans="2:18" x14ac:dyDescent="0.25">
      <c r="B162" t="s">
        <v>17</v>
      </c>
      <c r="C162" t="s">
        <v>63</v>
      </c>
      <c r="D162" t="s">
        <v>197</v>
      </c>
      <c r="F162" t="s">
        <v>893</v>
      </c>
      <c r="G162" t="s">
        <v>894</v>
      </c>
      <c r="H162" t="s">
        <v>895</v>
      </c>
      <c r="I162" t="s">
        <v>783</v>
      </c>
      <c r="J162" t="s">
        <v>784</v>
      </c>
      <c r="K162">
        <v>284144</v>
      </c>
      <c r="L162">
        <v>138030</v>
      </c>
      <c r="M162">
        <v>146114</v>
      </c>
      <c r="N162">
        <v>65446</v>
      </c>
      <c r="O162">
        <v>276789</v>
      </c>
      <c r="P162">
        <v>132095</v>
      </c>
      <c r="Q162">
        <v>144694</v>
      </c>
      <c r="R162">
        <v>4.2300000000000004</v>
      </c>
    </row>
    <row r="163" spans="2:18" x14ac:dyDescent="0.25">
      <c r="B163" t="s">
        <v>17</v>
      </c>
      <c r="C163" t="s">
        <v>60</v>
      </c>
      <c r="D163" t="s">
        <v>194</v>
      </c>
      <c r="F163" t="s">
        <v>893</v>
      </c>
      <c r="G163" t="s">
        <v>896</v>
      </c>
      <c r="H163" t="s">
        <v>897</v>
      </c>
      <c r="I163" t="s">
        <v>785</v>
      </c>
      <c r="J163" t="s">
        <v>786</v>
      </c>
      <c r="K163">
        <v>81499</v>
      </c>
      <c r="L163">
        <v>41267</v>
      </c>
      <c r="M163">
        <v>40232</v>
      </c>
      <c r="N163">
        <v>18658</v>
      </c>
      <c r="O163">
        <v>75572</v>
      </c>
      <c r="P163">
        <v>37059</v>
      </c>
      <c r="Q163">
        <v>38513</v>
      </c>
      <c r="R163">
        <v>4.05</v>
      </c>
    </row>
    <row r="164" spans="2:18" x14ac:dyDescent="0.25">
      <c r="B164" t="s">
        <v>17</v>
      </c>
      <c r="C164" t="s">
        <v>55</v>
      </c>
      <c r="D164" t="s">
        <v>189</v>
      </c>
      <c r="F164" t="s">
        <v>893</v>
      </c>
      <c r="G164" t="s">
        <v>896</v>
      </c>
      <c r="H164" t="s">
        <v>897</v>
      </c>
      <c r="I164" t="s">
        <v>787</v>
      </c>
      <c r="J164" t="s">
        <v>788</v>
      </c>
      <c r="K164">
        <v>116363</v>
      </c>
      <c r="L164">
        <v>57393</v>
      </c>
      <c r="M164">
        <v>58970</v>
      </c>
      <c r="N164">
        <v>27700</v>
      </c>
      <c r="O164">
        <v>109064</v>
      </c>
      <c r="P164">
        <v>52342</v>
      </c>
      <c r="Q164">
        <v>56722</v>
      </c>
      <c r="R164">
        <v>3.94</v>
      </c>
    </row>
    <row r="165" spans="2:18" x14ac:dyDescent="0.25">
      <c r="B165" t="s">
        <v>17</v>
      </c>
      <c r="C165" t="s">
        <v>56</v>
      </c>
      <c r="D165" t="s">
        <v>190</v>
      </c>
      <c r="F165" t="s">
        <v>893</v>
      </c>
      <c r="G165" t="s">
        <v>894</v>
      </c>
      <c r="H165" t="s">
        <v>895</v>
      </c>
      <c r="I165" t="s">
        <v>789</v>
      </c>
      <c r="J165" t="s">
        <v>790</v>
      </c>
      <c r="K165">
        <v>187415</v>
      </c>
      <c r="L165">
        <v>90775</v>
      </c>
      <c r="M165">
        <v>96640</v>
      </c>
      <c r="N165">
        <v>39658</v>
      </c>
      <c r="O165">
        <v>177217</v>
      </c>
      <c r="P165">
        <v>83525</v>
      </c>
      <c r="Q165">
        <v>93692</v>
      </c>
      <c r="R165">
        <v>4.47</v>
      </c>
    </row>
    <row r="166" spans="2:18" x14ac:dyDescent="0.25">
      <c r="B166" t="s">
        <v>17</v>
      </c>
      <c r="C166" t="s">
        <v>49</v>
      </c>
      <c r="D166" t="s">
        <v>183</v>
      </c>
      <c r="F166" t="s">
        <v>893</v>
      </c>
      <c r="G166" t="s">
        <v>896</v>
      </c>
      <c r="H166" t="s">
        <v>897</v>
      </c>
      <c r="I166" t="s">
        <v>791</v>
      </c>
      <c r="J166" t="s">
        <v>792</v>
      </c>
      <c r="K166">
        <v>216950</v>
      </c>
      <c r="L166">
        <v>103635</v>
      </c>
      <c r="M166">
        <v>113315</v>
      </c>
      <c r="N166">
        <v>51702</v>
      </c>
      <c r="O166">
        <v>210246</v>
      </c>
      <c r="P166">
        <v>98179</v>
      </c>
      <c r="Q166">
        <v>112067</v>
      </c>
      <c r="R166">
        <v>4.07</v>
      </c>
    </row>
    <row r="167" spans="2:18" x14ac:dyDescent="0.25">
      <c r="B167" t="s">
        <v>17</v>
      </c>
      <c r="C167" t="s">
        <v>52</v>
      </c>
      <c r="D167" t="s">
        <v>186</v>
      </c>
      <c r="F167" t="s">
        <v>893</v>
      </c>
      <c r="G167" t="s">
        <v>894</v>
      </c>
      <c r="H167" t="s">
        <v>895</v>
      </c>
      <c r="I167" t="s">
        <v>793</v>
      </c>
      <c r="J167" t="s">
        <v>794</v>
      </c>
      <c r="K167">
        <v>109334</v>
      </c>
      <c r="L167">
        <v>50712</v>
      </c>
      <c r="M167">
        <v>58622</v>
      </c>
      <c r="N167">
        <v>25918</v>
      </c>
      <c r="O167">
        <v>89883</v>
      </c>
      <c r="P167">
        <v>42094</v>
      </c>
      <c r="Q167">
        <v>47789</v>
      </c>
      <c r="R167">
        <v>3.47</v>
      </c>
    </row>
    <row r="168" spans="2:18" x14ac:dyDescent="0.25">
      <c r="B168" t="s">
        <v>17</v>
      </c>
      <c r="C168" t="s">
        <v>64</v>
      </c>
      <c r="D168" t="s">
        <v>198</v>
      </c>
      <c r="F168" t="s">
        <v>893</v>
      </c>
      <c r="G168" t="s">
        <v>896</v>
      </c>
      <c r="H168" t="s">
        <v>897</v>
      </c>
      <c r="I168" t="s">
        <v>795</v>
      </c>
      <c r="J168" t="s">
        <v>796</v>
      </c>
      <c r="K168">
        <v>111256</v>
      </c>
      <c r="L168">
        <v>55650</v>
      </c>
      <c r="M168">
        <v>55606</v>
      </c>
      <c r="N168">
        <v>26040</v>
      </c>
      <c r="O168">
        <v>104260</v>
      </c>
      <c r="P168">
        <v>50276</v>
      </c>
      <c r="Q168">
        <v>53984</v>
      </c>
      <c r="R168">
        <v>4</v>
      </c>
    </row>
    <row r="169" spans="2:18" x14ac:dyDescent="0.25">
      <c r="B169" t="s">
        <v>17</v>
      </c>
      <c r="C169" t="s">
        <v>59</v>
      </c>
      <c r="D169" t="s">
        <v>193</v>
      </c>
      <c r="F169" t="s">
        <v>893</v>
      </c>
      <c r="H169" t="s">
        <v>898</v>
      </c>
      <c r="K169">
        <v>974</v>
      </c>
      <c r="L169">
        <v>468</v>
      </c>
      <c r="M169">
        <v>506</v>
      </c>
      <c r="N169">
        <v>395</v>
      </c>
      <c r="O169">
        <v>974</v>
      </c>
      <c r="P169">
        <v>468</v>
      </c>
      <c r="Q169">
        <v>506</v>
      </c>
      <c r="R169">
        <v>2.4700000000000002</v>
      </c>
    </row>
    <row r="170" spans="2:18" x14ac:dyDescent="0.25">
      <c r="B170" t="s">
        <v>17</v>
      </c>
      <c r="C170" t="s">
        <v>54</v>
      </c>
      <c r="D170" t="s">
        <v>188</v>
      </c>
      <c r="F170" t="s">
        <v>899</v>
      </c>
      <c r="G170" t="s">
        <v>900</v>
      </c>
      <c r="H170" t="s">
        <v>901</v>
      </c>
      <c r="I170" t="s">
        <v>185</v>
      </c>
      <c r="J170" t="s">
        <v>51</v>
      </c>
      <c r="K170">
        <v>119564</v>
      </c>
      <c r="L170">
        <v>58742</v>
      </c>
      <c r="M170">
        <v>60822</v>
      </c>
      <c r="N170">
        <v>27429</v>
      </c>
      <c r="O170">
        <v>115330</v>
      </c>
      <c r="P170">
        <v>55320</v>
      </c>
      <c r="Q170">
        <v>60010</v>
      </c>
      <c r="R170">
        <v>4.2</v>
      </c>
    </row>
    <row r="171" spans="2:18" x14ac:dyDescent="0.25">
      <c r="B171" t="s">
        <v>17</v>
      </c>
      <c r="C171" t="s">
        <v>57</v>
      </c>
      <c r="D171" t="s">
        <v>191</v>
      </c>
      <c r="F171" t="s">
        <v>899</v>
      </c>
      <c r="G171" t="s">
        <v>902</v>
      </c>
      <c r="H171" t="s">
        <v>903</v>
      </c>
      <c r="I171" t="s">
        <v>184</v>
      </c>
      <c r="J171" t="s">
        <v>904</v>
      </c>
      <c r="K171">
        <v>55265</v>
      </c>
      <c r="L171">
        <v>27792</v>
      </c>
      <c r="M171">
        <v>27473</v>
      </c>
      <c r="N171">
        <v>11280</v>
      </c>
      <c r="O171">
        <v>51788</v>
      </c>
      <c r="P171">
        <v>24450</v>
      </c>
      <c r="Q171">
        <v>27338</v>
      </c>
      <c r="R171">
        <v>4.59</v>
      </c>
    </row>
    <row r="172" spans="2:18" x14ac:dyDescent="0.25">
      <c r="B172" t="s">
        <v>17</v>
      </c>
      <c r="C172" t="s">
        <v>481</v>
      </c>
      <c r="D172" t="s">
        <v>482</v>
      </c>
      <c r="F172" t="s">
        <v>899</v>
      </c>
      <c r="G172" t="s">
        <v>905</v>
      </c>
      <c r="H172" t="s">
        <v>906</v>
      </c>
      <c r="I172" t="s">
        <v>197</v>
      </c>
      <c r="J172" t="s">
        <v>63</v>
      </c>
      <c r="K172">
        <v>65936</v>
      </c>
      <c r="L172">
        <v>32582</v>
      </c>
      <c r="M172">
        <v>33354</v>
      </c>
      <c r="N172">
        <v>17357</v>
      </c>
      <c r="O172">
        <v>64507</v>
      </c>
      <c r="P172">
        <v>31431</v>
      </c>
      <c r="Q172">
        <v>33076</v>
      </c>
      <c r="R172">
        <v>3.7164832632367344</v>
      </c>
    </row>
    <row r="173" spans="2:18" x14ac:dyDescent="0.25">
      <c r="B173" t="s">
        <v>17</v>
      </c>
      <c r="C173" t="s">
        <v>58</v>
      </c>
      <c r="D173" t="s">
        <v>192</v>
      </c>
      <c r="F173" t="s">
        <v>899</v>
      </c>
      <c r="G173" t="s">
        <v>900</v>
      </c>
      <c r="H173" t="s">
        <v>901</v>
      </c>
      <c r="I173" t="s">
        <v>194</v>
      </c>
      <c r="J173" t="s">
        <v>60</v>
      </c>
      <c r="K173">
        <v>165343</v>
      </c>
      <c r="L173">
        <v>78851</v>
      </c>
      <c r="M173">
        <v>86492</v>
      </c>
      <c r="N173">
        <v>37639</v>
      </c>
      <c r="O173">
        <v>157153</v>
      </c>
      <c r="P173">
        <v>72455</v>
      </c>
      <c r="Q173">
        <v>84698</v>
      </c>
      <c r="R173">
        <v>4.18</v>
      </c>
    </row>
    <row r="174" spans="2:18" x14ac:dyDescent="0.25">
      <c r="B174" t="s">
        <v>17</v>
      </c>
      <c r="C174" t="s">
        <v>53</v>
      </c>
      <c r="D174" t="s">
        <v>187</v>
      </c>
      <c r="F174" t="s">
        <v>899</v>
      </c>
      <c r="G174" t="s">
        <v>907</v>
      </c>
      <c r="H174" t="s">
        <v>908</v>
      </c>
      <c r="I174" t="s">
        <v>189</v>
      </c>
      <c r="J174" t="s">
        <v>909</v>
      </c>
      <c r="K174">
        <v>172907</v>
      </c>
      <c r="L174">
        <v>78025</v>
      </c>
      <c r="M174">
        <v>94882</v>
      </c>
      <c r="N174">
        <v>36514</v>
      </c>
      <c r="O174">
        <v>170571</v>
      </c>
      <c r="P174">
        <v>76022</v>
      </c>
      <c r="Q174">
        <v>94549</v>
      </c>
      <c r="R174">
        <v>4.67</v>
      </c>
    </row>
    <row r="175" spans="2:18" x14ac:dyDescent="0.25">
      <c r="B175" t="s">
        <v>17</v>
      </c>
      <c r="C175" t="s">
        <v>61</v>
      </c>
      <c r="D175" t="s">
        <v>195</v>
      </c>
      <c r="F175" t="s">
        <v>899</v>
      </c>
      <c r="G175" t="s">
        <v>902</v>
      </c>
      <c r="H175" t="s">
        <v>903</v>
      </c>
      <c r="I175" t="s">
        <v>190</v>
      </c>
      <c r="J175" t="s">
        <v>910</v>
      </c>
      <c r="K175">
        <v>40720</v>
      </c>
      <c r="L175">
        <v>21136</v>
      </c>
      <c r="M175">
        <v>19584</v>
      </c>
      <c r="N175">
        <v>7846</v>
      </c>
      <c r="O175">
        <v>37406</v>
      </c>
      <c r="P175">
        <v>18151</v>
      </c>
      <c r="Q175">
        <v>19255</v>
      </c>
      <c r="R175">
        <v>4.7675248534284984</v>
      </c>
    </row>
    <row r="176" spans="2:18" x14ac:dyDescent="0.25">
      <c r="B176" t="s">
        <v>17</v>
      </c>
      <c r="C176" t="s">
        <v>62</v>
      </c>
      <c r="D176" t="s">
        <v>196</v>
      </c>
      <c r="F176" t="s">
        <v>899</v>
      </c>
      <c r="G176" t="s">
        <v>907</v>
      </c>
      <c r="H176" t="s">
        <v>908</v>
      </c>
      <c r="I176" t="s">
        <v>183</v>
      </c>
      <c r="J176" t="s">
        <v>911</v>
      </c>
      <c r="K176">
        <v>168963</v>
      </c>
      <c r="L176">
        <v>79158</v>
      </c>
      <c r="M176">
        <v>89805</v>
      </c>
      <c r="N176">
        <v>36678</v>
      </c>
      <c r="O176">
        <v>165490</v>
      </c>
      <c r="P176">
        <v>76118</v>
      </c>
      <c r="Q176">
        <v>89372</v>
      </c>
      <c r="R176">
        <v>4.51</v>
      </c>
    </row>
    <row r="177" spans="2:18" x14ac:dyDescent="0.25">
      <c r="B177" t="s">
        <v>19</v>
      </c>
      <c r="C177" t="s">
        <v>116</v>
      </c>
      <c r="D177" t="s">
        <v>246</v>
      </c>
      <c r="F177" t="s">
        <v>899</v>
      </c>
      <c r="G177" t="s">
        <v>907</v>
      </c>
      <c r="H177" t="s">
        <v>908</v>
      </c>
      <c r="I177" t="s">
        <v>186</v>
      </c>
      <c r="J177" t="s">
        <v>908</v>
      </c>
      <c r="K177">
        <v>189936</v>
      </c>
      <c r="L177">
        <v>88095</v>
      </c>
      <c r="M177">
        <v>101841</v>
      </c>
      <c r="N177">
        <v>41538</v>
      </c>
      <c r="O177">
        <v>186693</v>
      </c>
      <c r="P177">
        <v>85340</v>
      </c>
      <c r="Q177">
        <v>101353</v>
      </c>
      <c r="R177">
        <v>4.49</v>
      </c>
    </row>
    <row r="178" spans="2:18" x14ac:dyDescent="0.25">
      <c r="B178" t="s">
        <v>19</v>
      </c>
      <c r="C178" t="s">
        <v>483</v>
      </c>
      <c r="D178" t="s">
        <v>484</v>
      </c>
      <c r="F178" t="s">
        <v>899</v>
      </c>
      <c r="G178" t="s">
        <v>900</v>
      </c>
      <c r="H178" t="s">
        <v>901</v>
      </c>
      <c r="I178" t="s">
        <v>198</v>
      </c>
      <c r="J178" t="s">
        <v>64</v>
      </c>
      <c r="K178">
        <v>56743</v>
      </c>
      <c r="L178">
        <v>25001</v>
      </c>
      <c r="M178">
        <v>31742</v>
      </c>
      <c r="N178">
        <v>14733</v>
      </c>
      <c r="O178">
        <v>55800</v>
      </c>
      <c r="P178">
        <v>24172</v>
      </c>
      <c r="Q178">
        <v>31628</v>
      </c>
      <c r="R178">
        <v>3.79</v>
      </c>
    </row>
    <row r="179" spans="2:18" x14ac:dyDescent="0.25">
      <c r="B179" t="s">
        <v>19</v>
      </c>
      <c r="C179" t="s">
        <v>111</v>
      </c>
      <c r="D179" t="s">
        <v>241</v>
      </c>
      <c r="F179" t="s">
        <v>899</v>
      </c>
      <c r="G179" t="s">
        <v>907</v>
      </c>
      <c r="H179" t="s">
        <v>908</v>
      </c>
      <c r="I179" t="s">
        <v>193</v>
      </c>
      <c r="J179" t="s">
        <v>912</v>
      </c>
      <c r="K179">
        <v>136828</v>
      </c>
      <c r="L179">
        <v>65344</v>
      </c>
      <c r="M179">
        <v>71484</v>
      </c>
      <c r="N179">
        <v>31323</v>
      </c>
      <c r="O179">
        <v>134538</v>
      </c>
      <c r="P179">
        <v>63655</v>
      </c>
      <c r="Q179">
        <v>70883</v>
      </c>
      <c r="R179">
        <v>4.3</v>
      </c>
    </row>
    <row r="180" spans="2:18" x14ac:dyDescent="0.25">
      <c r="B180" t="s">
        <v>19</v>
      </c>
      <c r="C180" t="s">
        <v>125</v>
      </c>
      <c r="D180" t="s">
        <v>255</v>
      </c>
      <c r="F180" t="s">
        <v>899</v>
      </c>
      <c r="G180" t="s">
        <v>913</v>
      </c>
      <c r="H180" t="s">
        <v>914</v>
      </c>
      <c r="I180" t="s">
        <v>188</v>
      </c>
      <c r="J180" t="s">
        <v>915</v>
      </c>
      <c r="K180">
        <v>145553</v>
      </c>
      <c r="L180">
        <v>68216</v>
      </c>
      <c r="M180">
        <v>77337</v>
      </c>
      <c r="N180">
        <v>30549</v>
      </c>
      <c r="O180">
        <v>143238</v>
      </c>
      <c r="P180">
        <v>66191</v>
      </c>
      <c r="Q180">
        <v>77047</v>
      </c>
      <c r="R180">
        <v>4.6900000000000004</v>
      </c>
    </row>
    <row r="181" spans="2:18" x14ac:dyDescent="0.25">
      <c r="B181" t="s">
        <v>19</v>
      </c>
      <c r="C181" t="s">
        <v>485</v>
      </c>
      <c r="D181" t="s">
        <v>486</v>
      </c>
      <c r="F181" t="s">
        <v>899</v>
      </c>
      <c r="G181" t="s">
        <v>913</v>
      </c>
      <c r="H181" t="s">
        <v>914</v>
      </c>
      <c r="I181" t="s">
        <v>191</v>
      </c>
      <c r="J181" t="s">
        <v>916</v>
      </c>
      <c r="K181">
        <v>129734</v>
      </c>
      <c r="L181">
        <v>60097</v>
      </c>
      <c r="M181">
        <v>69637</v>
      </c>
      <c r="N181">
        <v>25363</v>
      </c>
      <c r="O181">
        <v>127589</v>
      </c>
      <c r="P181">
        <v>58271</v>
      </c>
      <c r="Q181">
        <v>69318</v>
      </c>
      <c r="R181">
        <v>5.03</v>
      </c>
    </row>
    <row r="182" spans="2:18" x14ac:dyDescent="0.25">
      <c r="B182" t="s">
        <v>19</v>
      </c>
      <c r="C182" t="s">
        <v>487</v>
      </c>
      <c r="D182" t="s">
        <v>488</v>
      </c>
      <c r="F182" t="s">
        <v>899</v>
      </c>
      <c r="G182" t="s">
        <v>900</v>
      </c>
      <c r="H182" t="s">
        <v>901</v>
      </c>
      <c r="I182" t="s">
        <v>482</v>
      </c>
      <c r="J182" t="s">
        <v>481</v>
      </c>
      <c r="K182">
        <v>98024</v>
      </c>
      <c r="L182">
        <v>45038</v>
      </c>
      <c r="M182">
        <v>52986</v>
      </c>
      <c r="N182">
        <v>22403</v>
      </c>
      <c r="O182">
        <v>95458</v>
      </c>
      <c r="P182">
        <v>43052</v>
      </c>
      <c r="Q182">
        <v>52406</v>
      </c>
      <c r="R182">
        <v>4.26</v>
      </c>
    </row>
    <row r="183" spans="2:18" x14ac:dyDescent="0.25">
      <c r="B183" t="s">
        <v>19</v>
      </c>
      <c r="C183" t="s">
        <v>112</v>
      </c>
      <c r="D183" t="s">
        <v>242</v>
      </c>
      <c r="F183" t="s">
        <v>899</v>
      </c>
      <c r="G183" t="s">
        <v>913</v>
      </c>
      <c r="H183" t="s">
        <v>914</v>
      </c>
      <c r="I183" t="s">
        <v>192</v>
      </c>
      <c r="J183" t="s">
        <v>917</v>
      </c>
      <c r="K183">
        <v>112665</v>
      </c>
      <c r="L183">
        <v>50771</v>
      </c>
      <c r="M183">
        <v>61894</v>
      </c>
      <c r="N183">
        <v>24439</v>
      </c>
      <c r="O183">
        <v>110603</v>
      </c>
      <c r="P183">
        <v>48937</v>
      </c>
      <c r="Q183">
        <v>61666</v>
      </c>
      <c r="R183">
        <v>4.53</v>
      </c>
    </row>
    <row r="184" spans="2:18" x14ac:dyDescent="0.25">
      <c r="B184" t="s">
        <v>19</v>
      </c>
      <c r="C184" t="s">
        <v>119</v>
      </c>
      <c r="D184" t="s">
        <v>249</v>
      </c>
      <c r="F184" t="s">
        <v>899</v>
      </c>
      <c r="G184" t="s">
        <v>913</v>
      </c>
      <c r="H184" t="s">
        <v>914</v>
      </c>
      <c r="I184" t="s">
        <v>187</v>
      </c>
      <c r="J184" t="s">
        <v>918</v>
      </c>
      <c r="K184">
        <v>149348</v>
      </c>
      <c r="L184">
        <v>71628</v>
      </c>
      <c r="M184">
        <v>77720</v>
      </c>
      <c r="N184">
        <v>29364</v>
      </c>
      <c r="O184">
        <v>140396</v>
      </c>
      <c r="P184">
        <v>64003</v>
      </c>
      <c r="Q184">
        <v>76393</v>
      </c>
      <c r="R184">
        <v>4.78</v>
      </c>
    </row>
    <row r="185" spans="2:18" x14ac:dyDescent="0.25">
      <c r="B185" t="s">
        <v>19</v>
      </c>
      <c r="C185" t="s">
        <v>118</v>
      </c>
      <c r="D185" t="s">
        <v>248</v>
      </c>
      <c r="F185" t="s">
        <v>899</v>
      </c>
      <c r="G185" t="s">
        <v>905</v>
      </c>
      <c r="H185" t="s">
        <v>906</v>
      </c>
      <c r="I185" t="s">
        <v>195</v>
      </c>
      <c r="J185" t="s">
        <v>61</v>
      </c>
      <c r="K185">
        <v>133310</v>
      </c>
      <c r="L185">
        <v>65165</v>
      </c>
      <c r="M185">
        <v>68145</v>
      </c>
      <c r="N185">
        <v>31223</v>
      </c>
      <c r="O185">
        <v>124578</v>
      </c>
      <c r="P185">
        <v>59291</v>
      </c>
      <c r="Q185">
        <v>65287</v>
      </c>
      <c r="R185">
        <v>3.99</v>
      </c>
    </row>
    <row r="186" spans="2:18" x14ac:dyDescent="0.25">
      <c r="B186" t="s">
        <v>19</v>
      </c>
      <c r="C186" t="s">
        <v>107</v>
      </c>
      <c r="D186" t="s">
        <v>237</v>
      </c>
      <c r="F186" t="s">
        <v>899</v>
      </c>
      <c r="G186" t="s">
        <v>905</v>
      </c>
      <c r="H186" t="s">
        <v>906</v>
      </c>
      <c r="I186" t="s">
        <v>196</v>
      </c>
      <c r="J186" t="s">
        <v>62</v>
      </c>
      <c r="K186">
        <v>158124</v>
      </c>
      <c r="L186">
        <v>77265</v>
      </c>
      <c r="M186">
        <v>80859</v>
      </c>
      <c r="N186">
        <v>35161</v>
      </c>
      <c r="O186">
        <v>153409</v>
      </c>
      <c r="P186">
        <v>73370</v>
      </c>
      <c r="Q186">
        <v>80039</v>
      </c>
      <c r="R186">
        <v>4.3630442820170074</v>
      </c>
    </row>
    <row r="187" spans="2:18" x14ac:dyDescent="0.25">
      <c r="B187" t="s">
        <v>19</v>
      </c>
      <c r="C187" t="s">
        <v>109</v>
      </c>
      <c r="D187" t="s">
        <v>239</v>
      </c>
      <c r="F187" t="s">
        <v>919</v>
      </c>
      <c r="G187" t="s">
        <v>920</v>
      </c>
      <c r="H187" t="s">
        <v>921</v>
      </c>
      <c r="I187" t="s">
        <v>246</v>
      </c>
      <c r="J187" t="s">
        <v>116</v>
      </c>
      <c r="K187">
        <v>155626</v>
      </c>
      <c r="L187">
        <v>70913</v>
      </c>
      <c r="M187">
        <v>84713</v>
      </c>
      <c r="N187">
        <v>35683</v>
      </c>
      <c r="O187">
        <v>152487</v>
      </c>
      <c r="P187">
        <v>68149</v>
      </c>
      <c r="Q187">
        <v>84338</v>
      </c>
      <c r="R187">
        <v>4.2699999999999996</v>
      </c>
    </row>
    <row r="188" spans="2:18" x14ac:dyDescent="0.25">
      <c r="B188" t="s">
        <v>19</v>
      </c>
      <c r="C188" t="s">
        <v>489</v>
      </c>
      <c r="D188" t="s">
        <v>490</v>
      </c>
      <c r="F188" t="s">
        <v>919</v>
      </c>
      <c r="G188" t="s">
        <v>922</v>
      </c>
      <c r="H188" t="s">
        <v>923</v>
      </c>
      <c r="I188" t="s">
        <v>484</v>
      </c>
      <c r="J188" t="s">
        <v>483</v>
      </c>
      <c r="K188">
        <v>112518</v>
      </c>
      <c r="L188">
        <v>57091</v>
      </c>
      <c r="M188">
        <v>55427</v>
      </c>
      <c r="N188">
        <v>18871</v>
      </c>
      <c r="O188">
        <v>102193</v>
      </c>
      <c r="P188">
        <v>48684</v>
      </c>
      <c r="Q188">
        <v>53509</v>
      </c>
      <c r="R188">
        <v>5.42</v>
      </c>
    </row>
    <row r="189" spans="2:18" x14ac:dyDescent="0.25">
      <c r="B189" t="s">
        <v>19</v>
      </c>
      <c r="C189" t="s">
        <v>110</v>
      </c>
      <c r="D189" t="s">
        <v>240</v>
      </c>
      <c r="F189" t="s">
        <v>919</v>
      </c>
      <c r="G189" t="s">
        <v>920</v>
      </c>
      <c r="H189" t="s">
        <v>921</v>
      </c>
      <c r="I189" t="s">
        <v>241</v>
      </c>
      <c r="J189" t="s">
        <v>111</v>
      </c>
      <c r="K189">
        <v>123666</v>
      </c>
      <c r="L189">
        <v>55275</v>
      </c>
      <c r="M189">
        <v>68391</v>
      </c>
      <c r="N189">
        <v>28643</v>
      </c>
      <c r="O189">
        <v>119638</v>
      </c>
      <c r="P189">
        <v>52619</v>
      </c>
      <c r="Q189">
        <v>67019</v>
      </c>
      <c r="R189">
        <v>4.18</v>
      </c>
    </row>
    <row r="190" spans="2:18" x14ac:dyDescent="0.25">
      <c r="B190" t="s">
        <v>19</v>
      </c>
      <c r="C190" t="s">
        <v>115</v>
      </c>
      <c r="D190" t="s">
        <v>245</v>
      </c>
      <c r="F190" t="s">
        <v>919</v>
      </c>
      <c r="G190" t="s">
        <v>920</v>
      </c>
      <c r="H190" t="s">
        <v>921</v>
      </c>
      <c r="I190" t="s">
        <v>255</v>
      </c>
      <c r="J190" t="s">
        <v>125</v>
      </c>
      <c r="K190">
        <v>105837</v>
      </c>
      <c r="L190">
        <v>48490</v>
      </c>
      <c r="M190">
        <v>57347</v>
      </c>
      <c r="N190">
        <v>23415</v>
      </c>
      <c r="O190">
        <v>101678</v>
      </c>
      <c r="P190">
        <v>45874</v>
      </c>
      <c r="Q190">
        <v>55804</v>
      </c>
      <c r="R190">
        <v>4.34</v>
      </c>
    </row>
    <row r="191" spans="2:18" x14ac:dyDescent="0.25">
      <c r="B191" t="s">
        <v>19</v>
      </c>
      <c r="C191" t="s">
        <v>108</v>
      </c>
      <c r="D191" t="s">
        <v>238</v>
      </c>
      <c r="F191" t="s">
        <v>919</v>
      </c>
      <c r="G191" t="s">
        <v>924</v>
      </c>
      <c r="H191" t="s">
        <v>925</v>
      </c>
      <c r="I191" t="s">
        <v>486</v>
      </c>
      <c r="J191" t="s">
        <v>485</v>
      </c>
      <c r="K191">
        <v>47521</v>
      </c>
      <c r="L191">
        <v>26863</v>
      </c>
      <c r="M191">
        <v>20658</v>
      </c>
      <c r="N191">
        <v>7333</v>
      </c>
      <c r="O191">
        <v>36848</v>
      </c>
      <c r="P191">
        <v>18268</v>
      </c>
      <c r="Q191">
        <v>18580</v>
      </c>
      <c r="R191">
        <v>5.0199999999999996</v>
      </c>
    </row>
    <row r="192" spans="2:18" x14ac:dyDescent="0.25">
      <c r="B192" t="s">
        <v>19</v>
      </c>
      <c r="C192" t="s">
        <v>491</v>
      </c>
      <c r="D192" t="s">
        <v>492</v>
      </c>
      <c r="F192" t="s">
        <v>919</v>
      </c>
      <c r="G192" t="s">
        <v>924</v>
      </c>
      <c r="H192" t="s">
        <v>925</v>
      </c>
      <c r="I192" t="s">
        <v>488</v>
      </c>
      <c r="J192" t="s">
        <v>487</v>
      </c>
      <c r="K192">
        <v>258810</v>
      </c>
      <c r="L192">
        <v>133911</v>
      </c>
      <c r="M192">
        <v>124899</v>
      </c>
      <c r="N192">
        <v>35956</v>
      </c>
      <c r="O192">
        <v>198503</v>
      </c>
      <c r="P192">
        <v>93980</v>
      </c>
      <c r="Q192">
        <v>104523</v>
      </c>
      <c r="R192">
        <v>5.52</v>
      </c>
    </row>
    <row r="193" spans="2:18" x14ac:dyDescent="0.25">
      <c r="B193" t="s">
        <v>19</v>
      </c>
      <c r="C193" t="s">
        <v>493</v>
      </c>
      <c r="D193" t="s">
        <v>494</v>
      </c>
      <c r="F193" t="s">
        <v>919</v>
      </c>
      <c r="G193" t="s">
        <v>922</v>
      </c>
      <c r="H193" t="s">
        <v>923</v>
      </c>
      <c r="I193" t="s">
        <v>242</v>
      </c>
      <c r="J193" t="s">
        <v>112</v>
      </c>
      <c r="K193">
        <v>119939</v>
      </c>
      <c r="L193">
        <v>56708</v>
      </c>
      <c r="M193">
        <v>63231</v>
      </c>
      <c r="N193">
        <v>23225</v>
      </c>
      <c r="O193">
        <v>116450</v>
      </c>
      <c r="P193">
        <v>54211</v>
      </c>
      <c r="Q193">
        <v>62239</v>
      </c>
      <c r="R193">
        <v>5.01</v>
      </c>
    </row>
    <row r="194" spans="2:18" x14ac:dyDescent="0.25">
      <c r="B194" t="s">
        <v>19</v>
      </c>
      <c r="C194" t="s">
        <v>120</v>
      </c>
      <c r="D194" t="s">
        <v>250</v>
      </c>
      <c r="F194" t="s">
        <v>919</v>
      </c>
      <c r="G194" t="s">
        <v>926</v>
      </c>
      <c r="H194" t="s">
        <v>927</v>
      </c>
      <c r="I194" t="s">
        <v>249</v>
      </c>
      <c r="J194" t="s">
        <v>119</v>
      </c>
      <c r="K194">
        <v>347363</v>
      </c>
      <c r="L194">
        <v>167180</v>
      </c>
      <c r="M194">
        <v>180183</v>
      </c>
      <c r="N194">
        <v>72782</v>
      </c>
      <c r="O194">
        <v>336650</v>
      </c>
      <c r="P194">
        <v>159541</v>
      </c>
      <c r="Q194">
        <v>177109</v>
      </c>
      <c r="R194">
        <v>4.63</v>
      </c>
    </row>
    <row r="195" spans="2:18" x14ac:dyDescent="0.25">
      <c r="B195" t="s">
        <v>19</v>
      </c>
      <c r="C195" t="s">
        <v>106</v>
      </c>
      <c r="D195" t="s">
        <v>236</v>
      </c>
      <c r="F195" t="s">
        <v>919</v>
      </c>
      <c r="G195" t="s">
        <v>926</v>
      </c>
      <c r="H195" t="s">
        <v>927</v>
      </c>
      <c r="I195" t="s">
        <v>248</v>
      </c>
      <c r="J195" t="s">
        <v>118</v>
      </c>
      <c r="K195">
        <v>56386</v>
      </c>
      <c r="L195">
        <v>27679</v>
      </c>
      <c r="M195">
        <v>28707</v>
      </c>
      <c r="N195">
        <v>11734</v>
      </c>
      <c r="O195">
        <v>54744</v>
      </c>
      <c r="P195">
        <v>26424</v>
      </c>
      <c r="Q195">
        <v>28320</v>
      </c>
      <c r="R195">
        <v>4.67</v>
      </c>
    </row>
    <row r="196" spans="2:18" x14ac:dyDescent="0.25">
      <c r="B196" t="s">
        <v>19</v>
      </c>
      <c r="C196" t="s">
        <v>114</v>
      </c>
      <c r="D196" t="s">
        <v>244</v>
      </c>
      <c r="F196" t="s">
        <v>919</v>
      </c>
      <c r="G196" t="s">
        <v>928</v>
      </c>
      <c r="H196" t="s">
        <v>929</v>
      </c>
      <c r="I196" t="s">
        <v>237</v>
      </c>
      <c r="J196" t="s">
        <v>107</v>
      </c>
      <c r="K196">
        <v>295497</v>
      </c>
      <c r="L196">
        <v>140072</v>
      </c>
      <c r="M196">
        <v>155425</v>
      </c>
      <c r="N196">
        <v>61252</v>
      </c>
      <c r="O196">
        <v>290080</v>
      </c>
      <c r="P196">
        <v>135808</v>
      </c>
      <c r="Q196">
        <v>154272</v>
      </c>
      <c r="R196">
        <v>4.74</v>
      </c>
    </row>
    <row r="197" spans="2:18" x14ac:dyDescent="0.25">
      <c r="B197" t="s">
        <v>19</v>
      </c>
      <c r="C197" t="s">
        <v>122</v>
      </c>
      <c r="D197" t="s">
        <v>252</v>
      </c>
      <c r="F197" t="s">
        <v>919</v>
      </c>
      <c r="G197" t="s">
        <v>930</v>
      </c>
      <c r="H197" t="s">
        <v>931</v>
      </c>
      <c r="I197" t="s">
        <v>239</v>
      </c>
      <c r="J197" t="s">
        <v>109</v>
      </c>
      <c r="K197">
        <v>134253</v>
      </c>
      <c r="L197">
        <v>62283</v>
      </c>
      <c r="M197">
        <v>71970</v>
      </c>
      <c r="N197">
        <v>29237</v>
      </c>
      <c r="O197">
        <v>130945</v>
      </c>
      <c r="P197">
        <v>59926</v>
      </c>
      <c r="Q197">
        <v>71019</v>
      </c>
      <c r="R197">
        <v>4.4800000000000004</v>
      </c>
    </row>
    <row r="198" spans="2:18" x14ac:dyDescent="0.25">
      <c r="B198" t="s">
        <v>19</v>
      </c>
      <c r="C198" t="s">
        <v>177</v>
      </c>
      <c r="D198" t="s">
        <v>178</v>
      </c>
      <c r="F198" t="s">
        <v>919</v>
      </c>
      <c r="G198" t="s">
        <v>922</v>
      </c>
      <c r="H198" t="s">
        <v>923</v>
      </c>
      <c r="I198" t="s">
        <v>490</v>
      </c>
      <c r="J198" t="s">
        <v>489</v>
      </c>
      <c r="K198">
        <v>167752</v>
      </c>
      <c r="L198">
        <v>82292</v>
      </c>
      <c r="M198">
        <v>85460</v>
      </c>
      <c r="N198">
        <v>31913</v>
      </c>
      <c r="O198">
        <v>160459</v>
      </c>
      <c r="P198">
        <v>76889</v>
      </c>
      <c r="Q198">
        <v>83570</v>
      </c>
      <c r="R198">
        <v>5.03</v>
      </c>
    </row>
    <row r="199" spans="2:18" x14ac:dyDescent="0.25">
      <c r="B199" t="s">
        <v>19</v>
      </c>
      <c r="C199" t="s">
        <v>495</v>
      </c>
      <c r="D199" t="s">
        <v>496</v>
      </c>
      <c r="F199" t="s">
        <v>919</v>
      </c>
      <c r="G199" t="s">
        <v>922</v>
      </c>
      <c r="H199" t="s">
        <v>923</v>
      </c>
      <c r="I199" t="s">
        <v>240</v>
      </c>
      <c r="J199" t="s">
        <v>110</v>
      </c>
      <c r="K199">
        <v>145064</v>
      </c>
      <c r="L199">
        <v>69716</v>
      </c>
      <c r="M199">
        <v>75348</v>
      </c>
      <c r="N199">
        <v>31407</v>
      </c>
      <c r="O199">
        <v>140020</v>
      </c>
      <c r="P199">
        <v>65850</v>
      </c>
      <c r="Q199">
        <v>74170</v>
      </c>
      <c r="R199">
        <v>4.46</v>
      </c>
    </row>
    <row r="200" spans="2:18" x14ac:dyDescent="0.25">
      <c r="B200" t="s">
        <v>19</v>
      </c>
      <c r="C200" t="s">
        <v>497</v>
      </c>
      <c r="D200" t="s">
        <v>498</v>
      </c>
      <c r="F200" t="s">
        <v>919</v>
      </c>
      <c r="G200" t="s">
        <v>928</v>
      </c>
      <c r="H200" t="s">
        <v>929</v>
      </c>
      <c r="I200" t="s">
        <v>245</v>
      </c>
      <c r="J200" t="s">
        <v>115</v>
      </c>
      <c r="K200">
        <v>145924</v>
      </c>
      <c r="L200">
        <v>67942</v>
      </c>
      <c r="M200">
        <v>77982</v>
      </c>
      <c r="N200">
        <v>32758</v>
      </c>
      <c r="O200">
        <v>142948</v>
      </c>
      <c r="P200">
        <v>65725</v>
      </c>
      <c r="Q200">
        <v>77223</v>
      </c>
      <c r="R200">
        <v>4.3600000000000003</v>
      </c>
    </row>
    <row r="201" spans="2:18" x14ac:dyDescent="0.25">
      <c r="B201" t="s">
        <v>19</v>
      </c>
      <c r="C201" t="s">
        <v>499</v>
      </c>
      <c r="D201" t="s">
        <v>500</v>
      </c>
      <c r="F201" t="s">
        <v>919</v>
      </c>
      <c r="G201" t="s">
        <v>928</v>
      </c>
      <c r="H201" t="s">
        <v>929</v>
      </c>
      <c r="I201" t="s">
        <v>238</v>
      </c>
      <c r="J201" t="s">
        <v>108</v>
      </c>
      <c r="K201">
        <v>103847</v>
      </c>
      <c r="L201">
        <v>51065</v>
      </c>
      <c r="M201">
        <v>52782</v>
      </c>
      <c r="N201">
        <v>20944</v>
      </c>
      <c r="O201">
        <v>100614</v>
      </c>
      <c r="P201">
        <v>48674</v>
      </c>
      <c r="Q201">
        <v>51940</v>
      </c>
      <c r="R201">
        <v>4.8</v>
      </c>
    </row>
    <row r="202" spans="2:18" x14ac:dyDescent="0.25">
      <c r="B202" t="s">
        <v>19</v>
      </c>
      <c r="C202" t="s">
        <v>501</v>
      </c>
      <c r="D202" t="s">
        <v>502</v>
      </c>
      <c r="F202" t="s">
        <v>919</v>
      </c>
      <c r="G202" t="s">
        <v>924</v>
      </c>
      <c r="H202" t="s">
        <v>925</v>
      </c>
      <c r="I202" t="s">
        <v>492</v>
      </c>
      <c r="J202" t="s">
        <v>491</v>
      </c>
      <c r="K202">
        <v>48756</v>
      </c>
      <c r="L202">
        <v>24436</v>
      </c>
      <c r="M202">
        <v>24320</v>
      </c>
      <c r="N202">
        <v>7785</v>
      </c>
      <c r="O202">
        <v>48016</v>
      </c>
      <c r="P202">
        <v>23838</v>
      </c>
      <c r="Q202">
        <v>24178</v>
      </c>
      <c r="R202">
        <v>6.1677585099550418</v>
      </c>
    </row>
    <row r="203" spans="2:18" x14ac:dyDescent="0.25">
      <c r="B203" t="s">
        <v>19</v>
      </c>
      <c r="C203" t="s">
        <v>19</v>
      </c>
      <c r="D203" t="s">
        <v>179</v>
      </c>
      <c r="F203" t="s">
        <v>919</v>
      </c>
      <c r="G203" t="s">
        <v>924</v>
      </c>
      <c r="H203" t="s">
        <v>925</v>
      </c>
      <c r="I203" t="s">
        <v>494</v>
      </c>
      <c r="J203" t="s">
        <v>493</v>
      </c>
      <c r="K203">
        <v>16290</v>
      </c>
      <c r="L203">
        <v>7995</v>
      </c>
      <c r="M203">
        <v>8295</v>
      </c>
      <c r="N203">
        <v>3178</v>
      </c>
      <c r="O203">
        <v>15370</v>
      </c>
      <c r="P203">
        <v>7278</v>
      </c>
      <c r="Q203">
        <v>8092</v>
      </c>
      <c r="R203">
        <v>4.8363750786658279</v>
      </c>
    </row>
    <row r="204" spans="2:18" x14ac:dyDescent="0.25">
      <c r="B204" t="s">
        <v>19</v>
      </c>
      <c r="C204" t="s">
        <v>121</v>
      </c>
      <c r="D204" t="s">
        <v>251</v>
      </c>
      <c r="F204" t="s">
        <v>919</v>
      </c>
      <c r="G204" t="s">
        <v>932</v>
      </c>
      <c r="H204" t="s">
        <v>933</v>
      </c>
      <c r="I204" t="s">
        <v>250</v>
      </c>
      <c r="J204" t="s">
        <v>120</v>
      </c>
      <c r="K204">
        <v>51324</v>
      </c>
      <c r="L204">
        <v>25070</v>
      </c>
      <c r="M204">
        <v>26254</v>
      </c>
      <c r="N204">
        <v>10343</v>
      </c>
      <c r="O204">
        <v>49804</v>
      </c>
      <c r="P204">
        <v>23781</v>
      </c>
      <c r="Q204">
        <v>26023</v>
      </c>
      <c r="R204">
        <v>4.82</v>
      </c>
    </row>
    <row r="205" spans="2:18" x14ac:dyDescent="0.25">
      <c r="B205" t="s">
        <v>19</v>
      </c>
      <c r="C205" t="s">
        <v>503</v>
      </c>
      <c r="D205" t="s">
        <v>504</v>
      </c>
      <c r="F205" t="s">
        <v>919</v>
      </c>
      <c r="G205" t="s">
        <v>926</v>
      </c>
      <c r="H205" t="s">
        <v>927</v>
      </c>
      <c r="I205" t="s">
        <v>236</v>
      </c>
      <c r="J205" t="s">
        <v>106</v>
      </c>
      <c r="K205">
        <v>104266</v>
      </c>
      <c r="L205">
        <v>50205</v>
      </c>
      <c r="M205">
        <v>54061</v>
      </c>
      <c r="N205">
        <v>22066</v>
      </c>
      <c r="O205">
        <v>102214</v>
      </c>
      <c r="P205">
        <v>48531</v>
      </c>
      <c r="Q205">
        <v>53683</v>
      </c>
      <c r="R205">
        <v>4.63</v>
      </c>
    </row>
    <row r="206" spans="2:18" x14ac:dyDescent="0.25">
      <c r="B206" t="s">
        <v>19</v>
      </c>
      <c r="C206" t="s">
        <v>505</v>
      </c>
      <c r="D206" t="s">
        <v>506</v>
      </c>
      <c r="F206" t="s">
        <v>919</v>
      </c>
      <c r="G206" t="s">
        <v>920</v>
      </c>
      <c r="H206" t="s">
        <v>921</v>
      </c>
      <c r="I206" t="s">
        <v>244</v>
      </c>
      <c r="J206" t="s">
        <v>114</v>
      </c>
      <c r="K206">
        <v>371963</v>
      </c>
      <c r="L206">
        <v>172303</v>
      </c>
      <c r="M206">
        <v>199660</v>
      </c>
      <c r="N206">
        <v>75725</v>
      </c>
      <c r="O206">
        <v>349263</v>
      </c>
      <c r="P206">
        <v>157830</v>
      </c>
      <c r="Q206">
        <v>191433</v>
      </c>
      <c r="R206">
        <v>4.6100000000000003</v>
      </c>
    </row>
    <row r="207" spans="2:18" x14ac:dyDescent="0.25">
      <c r="B207" t="s">
        <v>19</v>
      </c>
      <c r="C207" t="s">
        <v>124</v>
      </c>
      <c r="D207" t="s">
        <v>254</v>
      </c>
      <c r="F207" t="s">
        <v>919</v>
      </c>
      <c r="G207" t="s">
        <v>934</v>
      </c>
      <c r="H207" t="s">
        <v>919</v>
      </c>
      <c r="I207" t="s">
        <v>252</v>
      </c>
      <c r="J207" t="s">
        <v>122</v>
      </c>
      <c r="K207">
        <v>106440</v>
      </c>
      <c r="L207">
        <v>47778</v>
      </c>
      <c r="M207">
        <v>58662</v>
      </c>
      <c r="N207">
        <v>24345</v>
      </c>
      <c r="O207">
        <v>102358</v>
      </c>
      <c r="P207">
        <v>45492</v>
      </c>
      <c r="Q207">
        <v>56866</v>
      </c>
      <c r="R207">
        <v>4.2</v>
      </c>
    </row>
    <row r="208" spans="2:18" x14ac:dyDescent="0.25">
      <c r="B208" t="s">
        <v>19</v>
      </c>
      <c r="C208" t="s">
        <v>507</v>
      </c>
      <c r="D208" t="s">
        <v>508</v>
      </c>
      <c r="F208" t="s">
        <v>919</v>
      </c>
      <c r="G208" t="s">
        <v>934</v>
      </c>
      <c r="H208" t="s">
        <v>919</v>
      </c>
      <c r="I208" t="s">
        <v>178</v>
      </c>
      <c r="J208" t="s">
        <v>177</v>
      </c>
      <c r="K208">
        <v>106821</v>
      </c>
      <c r="L208">
        <v>49057</v>
      </c>
      <c r="M208">
        <v>57764</v>
      </c>
      <c r="N208">
        <v>25590</v>
      </c>
      <c r="O208">
        <v>104497</v>
      </c>
      <c r="P208">
        <v>47216</v>
      </c>
      <c r="Q208">
        <v>57281</v>
      </c>
      <c r="R208">
        <v>4.08</v>
      </c>
    </row>
    <row r="209" spans="2:18" x14ac:dyDescent="0.25">
      <c r="B209" t="s">
        <v>19</v>
      </c>
      <c r="C209" t="s">
        <v>509</v>
      </c>
      <c r="D209" t="s">
        <v>510</v>
      </c>
      <c r="F209" t="s">
        <v>919</v>
      </c>
      <c r="G209" t="s">
        <v>924</v>
      </c>
      <c r="H209" t="s">
        <v>925</v>
      </c>
      <c r="I209" t="s">
        <v>496</v>
      </c>
      <c r="J209" t="s">
        <v>495</v>
      </c>
      <c r="K209">
        <v>51906</v>
      </c>
      <c r="L209">
        <v>26694</v>
      </c>
      <c r="M209">
        <v>25212</v>
      </c>
      <c r="N209">
        <v>7825</v>
      </c>
      <c r="O209">
        <v>49819</v>
      </c>
      <c r="P209">
        <v>25019</v>
      </c>
      <c r="Q209">
        <v>24800</v>
      </c>
      <c r="R209">
        <v>6.3666453674121408</v>
      </c>
    </row>
    <row r="210" spans="2:18" x14ac:dyDescent="0.25">
      <c r="B210" t="s">
        <v>19</v>
      </c>
      <c r="C210" t="s">
        <v>117</v>
      </c>
      <c r="D210" t="s">
        <v>247</v>
      </c>
      <c r="F210" t="s">
        <v>919</v>
      </c>
      <c r="G210" t="s">
        <v>930</v>
      </c>
      <c r="H210" t="s">
        <v>931</v>
      </c>
      <c r="I210" t="s">
        <v>498</v>
      </c>
      <c r="J210" t="s">
        <v>497</v>
      </c>
      <c r="K210">
        <v>143815</v>
      </c>
      <c r="L210">
        <v>66813</v>
      </c>
      <c r="M210">
        <v>77002</v>
      </c>
      <c r="N210">
        <v>32357</v>
      </c>
      <c r="O210">
        <v>140126</v>
      </c>
      <c r="P210">
        <v>64103</v>
      </c>
      <c r="Q210">
        <v>76023</v>
      </c>
      <c r="R210">
        <v>4.33</v>
      </c>
    </row>
    <row r="211" spans="2:18" x14ac:dyDescent="0.25">
      <c r="B211" t="s">
        <v>19</v>
      </c>
      <c r="C211" t="s">
        <v>180</v>
      </c>
      <c r="D211" t="s">
        <v>181</v>
      </c>
      <c r="F211" t="s">
        <v>919</v>
      </c>
      <c r="G211" t="s">
        <v>932</v>
      </c>
      <c r="H211" t="s">
        <v>933</v>
      </c>
      <c r="I211" t="s">
        <v>500</v>
      </c>
      <c r="J211" t="s">
        <v>499</v>
      </c>
      <c r="K211">
        <v>112572</v>
      </c>
      <c r="L211">
        <v>53832</v>
      </c>
      <c r="M211">
        <v>58740</v>
      </c>
      <c r="N211">
        <v>20267</v>
      </c>
      <c r="O211">
        <v>110242</v>
      </c>
      <c r="P211">
        <v>51821</v>
      </c>
      <c r="Q211">
        <v>58421</v>
      </c>
      <c r="R211">
        <v>5.44</v>
      </c>
    </row>
    <row r="212" spans="2:18" x14ac:dyDescent="0.25">
      <c r="B212" t="s">
        <v>19</v>
      </c>
      <c r="C212" t="s">
        <v>113</v>
      </c>
      <c r="D212" t="s">
        <v>243</v>
      </c>
      <c r="F212" t="s">
        <v>919</v>
      </c>
      <c r="G212" t="s">
        <v>922</v>
      </c>
      <c r="H212" t="s">
        <v>923</v>
      </c>
      <c r="I212" t="s">
        <v>502</v>
      </c>
      <c r="J212" t="s">
        <v>501</v>
      </c>
      <c r="K212">
        <v>111270</v>
      </c>
      <c r="L212">
        <v>52259</v>
      </c>
      <c r="M212">
        <v>59011</v>
      </c>
      <c r="N212">
        <v>21903</v>
      </c>
      <c r="O212">
        <v>108533</v>
      </c>
      <c r="P212">
        <v>50099</v>
      </c>
      <c r="Q212">
        <v>58434</v>
      </c>
      <c r="R212">
        <v>4.96</v>
      </c>
    </row>
    <row r="213" spans="2:18" x14ac:dyDescent="0.25">
      <c r="B213" t="s">
        <v>19</v>
      </c>
      <c r="C213" t="s">
        <v>123</v>
      </c>
      <c r="D213" t="s">
        <v>253</v>
      </c>
      <c r="F213" t="s">
        <v>919</v>
      </c>
      <c r="G213" t="s">
        <v>934</v>
      </c>
      <c r="H213" t="s">
        <v>919</v>
      </c>
      <c r="I213" t="s">
        <v>179</v>
      </c>
      <c r="J213" t="s">
        <v>19</v>
      </c>
      <c r="K213">
        <v>307138</v>
      </c>
      <c r="L213">
        <v>143663</v>
      </c>
      <c r="M213">
        <v>163475</v>
      </c>
      <c r="N213">
        <v>65306</v>
      </c>
      <c r="O213">
        <v>280405</v>
      </c>
      <c r="P213">
        <v>127287</v>
      </c>
      <c r="Q213">
        <v>153118</v>
      </c>
      <c r="R213">
        <v>4.29</v>
      </c>
    </row>
    <row r="214" spans="2:18" x14ac:dyDescent="0.25">
      <c r="B214" t="s">
        <v>35</v>
      </c>
      <c r="C214" t="s">
        <v>511</v>
      </c>
      <c r="D214" t="s">
        <v>512</v>
      </c>
      <c r="F214" t="s">
        <v>919</v>
      </c>
      <c r="G214" t="s">
        <v>930</v>
      </c>
      <c r="H214" t="s">
        <v>931</v>
      </c>
      <c r="I214" t="s">
        <v>251</v>
      </c>
      <c r="J214" t="s">
        <v>121</v>
      </c>
      <c r="K214">
        <v>121770</v>
      </c>
      <c r="L214">
        <v>55807</v>
      </c>
      <c r="M214">
        <v>65963</v>
      </c>
      <c r="N214">
        <v>26456</v>
      </c>
      <c r="O214">
        <v>116789</v>
      </c>
      <c r="P214">
        <v>51871</v>
      </c>
      <c r="Q214">
        <v>64918</v>
      </c>
      <c r="R214">
        <v>4.41</v>
      </c>
    </row>
    <row r="215" spans="2:18" x14ac:dyDescent="0.25">
      <c r="B215" t="s">
        <v>35</v>
      </c>
      <c r="C215" t="s">
        <v>513</v>
      </c>
      <c r="D215" t="s">
        <v>514</v>
      </c>
      <c r="F215" t="s">
        <v>919</v>
      </c>
      <c r="G215" t="s">
        <v>928</v>
      </c>
      <c r="H215" t="s">
        <v>929</v>
      </c>
      <c r="I215" t="s">
        <v>504</v>
      </c>
      <c r="J215" t="s">
        <v>503</v>
      </c>
      <c r="K215">
        <v>266537</v>
      </c>
      <c r="L215">
        <v>123723</v>
      </c>
      <c r="M215">
        <v>142814</v>
      </c>
      <c r="N215">
        <v>57406</v>
      </c>
      <c r="O215">
        <v>257222</v>
      </c>
      <c r="P215">
        <v>116590</v>
      </c>
      <c r="Q215">
        <v>140632</v>
      </c>
      <c r="R215">
        <v>4.4807511409957144</v>
      </c>
    </row>
    <row r="216" spans="2:18" x14ac:dyDescent="0.25">
      <c r="B216" t="s">
        <v>35</v>
      </c>
      <c r="C216" t="s">
        <v>515</v>
      </c>
      <c r="D216" t="s">
        <v>516</v>
      </c>
      <c r="F216" t="s">
        <v>919</v>
      </c>
      <c r="G216" t="s">
        <v>928</v>
      </c>
      <c r="H216" t="s">
        <v>929</v>
      </c>
      <c r="I216" t="s">
        <v>506</v>
      </c>
      <c r="J216" t="s">
        <v>505</v>
      </c>
      <c r="K216">
        <v>140699</v>
      </c>
      <c r="L216">
        <v>64462</v>
      </c>
      <c r="M216">
        <v>76237</v>
      </c>
      <c r="N216">
        <v>30349</v>
      </c>
      <c r="O216">
        <v>137467</v>
      </c>
      <c r="P216">
        <v>62002</v>
      </c>
      <c r="Q216">
        <v>75465</v>
      </c>
      <c r="R216">
        <v>4.53</v>
      </c>
    </row>
    <row r="217" spans="2:18" x14ac:dyDescent="0.25">
      <c r="B217" t="s">
        <v>35</v>
      </c>
      <c r="C217" t="s">
        <v>517</v>
      </c>
      <c r="D217" t="s">
        <v>518</v>
      </c>
      <c r="F217" t="s">
        <v>919</v>
      </c>
      <c r="G217" t="s">
        <v>935</v>
      </c>
      <c r="H217" t="s">
        <v>936</v>
      </c>
      <c r="I217" t="s">
        <v>254</v>
      </c>
      <c r="J217" t="s">
        <v>124</v>
      </c>
      <c r="K217">
        <v>114827</v>
      </c>
      <c r="L217">
        <v>56963</v>
      </c>
      <c r="M217">
        <v>57864</v>
      </c>
      <c r="N217">
        <v>22622</v>
      </c>
      <c r="O217">
        <v>111928</v>
      </c>
      <c r="P217">
        <v>54883</v>
      </c>
      <c r="Q217">
        <v>57045</v>
      </c>
      <c r="R217">
        <v>4.9477499778976215</v>
      </c>
    </row>
    <row r="218" spans="2:18" x14ac:dyDescent="0.25">
      <c r="B218" t="s">
        <v>35</v>
      </c>
      <c r="C218" t="s">
        <v>519</v>
      </c>
      <c r="D218" t="s">
        <v>520</v>
      </c>
      <c r="F218" t="s">
        <v>919</v>
      </c>
      <c r="G218" t="s">
        <v>928</v>
      </c>
      <c r="H218" t="s">
        <v>929</v>
      </c>
      <c r="I218" t="s">
        <v>508</v>
      </c>
      <c r="J218" t="s">
        <v>507</v>
      </c>
      <c r="K218">
        <v>164747</v>
      </c>
      <c r="L218">
        <v>72452</v>
      </c>
      <c r="M218">
        <v>92295</v>
      </c>
      <c r="N218">
        <v>35937</v>
      </c>
      <c r="O218">
        <v>161954</v>
      </c>
      <c r="P218">
        <v>70239</v>
      </c>
      <c r="Q218">
        <v>91715</v>
      </c>
      <c r="R218">
        <v>4.51</v>
      </c>
    </row>
    <row r="219" spans="2:18" x14ac:dyDescent="0.25">
      <c r="B219" t="s">
        <v>35</v>
      </c>
      <c r="C219" t="s">
        <v>521</v>
      </c>
      <c r="D219" t="s">
        <v>522</v>
      </c>
      <c r="F219" t="s">
        <v>919</v>
      </c>
      <c r="G219" t="s">
        <v>922</v>
      </c>
      <c r="H219" t="s">
        <v>923</v>
      </c>
      <c r="I219" t="s">
        <v>510</v>
      </c>
      <c r="J219" t="s">
        <v>509</v>
      </c>
      <c r="K219">
        <v>130008</v>
      </c>
      <c r="L219">
        <v>63848</v>
      </c>
      <c r="M219">
        <v>66160</v>
      </c>
      <c r="N219">
        <v>26466</v>
      </c>
      <c r="O219">
        <v>123452</v>
      </c>
      <c r="P219">
        <v>59259</v>
      </c>
      <c r="Q219">
        <v>64193</v>
      </c>
      <c r="R219">
        <v>4.66</v>
      </c>
    </row>
    <row r="220" spans="2:18" x14ac:dyDescent="0.25">
      <c r="B220" t="s">
        <v>35</v>
      </c>
      <c r="C220" t="s">
        <v>523</v>
      </c>
      <c r="D220" t="s">
        <v>524</v>
      </c>
      <c r="F220" t="s">
        <v>919</v>
      </c>
      <c r="G220" t="s">
        <v>928</v>
      </c>
      <c r="H220" t="s">
        <v>929</v>
      </c>
      <c r="I220" t="s">
        <v>247</v>
      </c>
      <c r="J220" t="s">
        <v>117</v>
      </c>
      <c r="K220">
        <v>196143</v>
      </c>
      <c r="L220">
        <v>90154</v>
      </c>
      <c r="M220">
        <v>105989</v>
      </c>
      <c r="N220">
        <v>46722</v>
      </c>
      <c r="O220">
        <v>192214</v>
      </c>
      <c r="P220">
        <v>86951</v>
      </c>
      <c r="Q220">
        <v>105263</v>
      </c>
      <c r="R220">
        <v>4.1100000000000003</v>
      </c>
    </row>
    <row r="221" spans="2:18" x14ac:dyDescent="0.25">
      <c r="B221" t="s">
        <v>35</v>
      </c>
      <c r="C221" t="s">
        <v>525</v>
      </c>
      <c r="D221" t="s">
        <v>526</v>
      </c>
      <c r="F221" t="s">
        <v>919</v>
      </c>
      <c r="G221" t="s">
        <v>922</v>
      </c>
      <c r="H221" t="s">
        <v>923</v>
      </c>
      <c r="I221" t="s">
        <v>181</v>
      </c>
      <c r="J221" t="s">
        <v>180</v>
      </c>
      <c r="K221">
        <v>73809</v>
      </c>
      <c r="L221">
        <v>35698</v>
      </c>
      <c r="M221">
        <v>38111</v>
      </c>
      <c r="N221">
        <v>14324</v>
      </c>
      <c r="O221">
        <v>69970</v>
      </c>
      <c r="P221">
        <v>32945</v>
      </c>
      <c r="Q221">
        <v>37025</v>
      </c>
      <c r="R221">
        <v>4.88</v>
      </c>
    </row>
    <row r="222" spans="2:18" x14ac:dyDescent="0.25">
      <c r="B222" t="s">
        <v>35</v>
      </c>
      <c r="C222" t="s">
        <v>527</v>
      </c>
      <c r="D222" t="s">
        <v>528</v>
      </c>
      <c r="F222" t="s">
        <v>919</v>
      </c>
      <c r="G222" t="s">
        <v>928</v>
      </c>
      <c r="H222" t="s">
        <v>929</v>
      </c>
      <c r="I222" t="s">
        <v>243</v>
      </c>
      <c r="J222" t="s">
        <v>113</v>
      </c>
      <c r="K222">
        <v>118056</v>
      </c>
      <c r="L222">
        <v>51557</v>
      </c>
      <c r="M222">
        <v>66499</v>
      </c>
      <c r="N222">
        <v>26406</v>
      </c>
      <c r="O222">
        <v>112838</v>
      </c>
      <c r="P222">
        <v>48048</v>
      </c>
      <c r="Q222">
        <v>64790</v>
      </c>
      <c r="R222">
        <v>4.2699999999999996</v>
      </c>
    </row>
    <row r="223" spans="2:18" x14ac:dyDescent="0.25">
      <c r="B223" t="s">
        <v>35</v>
      </c>
      <c r="C223" t="s">
        <v>129</v>
      </c>
      <c r="D223" t="s">
        <v>259</v>
      </c>
      <c r="F223" t="s">
        <v>919</v>
      </c>
      <c r="G223" t="s">
        <v>930</v>
      </c>
      <c r="H223" t="s">
        <v>931</v>
      </c>
      <c r="I223" t="s">
        <v>253</v>
      </c>
      <c r="J223" t="s">
        <v>123</v>
      </c>
      <c r="K223">
        <v>141139</v>
      </c>
      <c r="L223">
        <v>65906</v>
      </c>
      <c r="M223">
        <v>75233</v>
      </c>
      <c r="N223">
        <v>29534</v>
      </c>
      <c r="O223">
        <v>139482</v>
      </c>
      <c r="P223">
        <v>64532</v>
      </c>
      <c r="Q223">
        <v>74950</v>
      </c>
      <c r="R223">
        <v>4.72</v>
      </c>
    </row>
    <row r="224" spans="2:18" x14ac:dyDescent="0.25">
      <c r="B224" t="s">
        <v>35</v>
      </c>
      <c r="C224" t="s">
        <v>529</v>
      </c>
      <c r="D224" t="s">
        <v>530</v>
      </c>
      <c r="F224" t="s">
        <v>937</v>
      </c>
      <c r="G224" t="s">
        <v>938</v>
      </c>
      <c r="H224" t="s">
        <v>939</v>
      </c>
      <c r="I224" t="s">
        <v>522</v>
      </c>
      <c r="J224" t="s">
        <v>521</v>
      </c>
      <c r="K224">
        <v>111962</v>
      </c>
      <c r="L224">
        <v>55498</v>
      </c>
      <c r="M224">
        <v>56464</v>
      </c>
      <c r="N224">
        <v>24729</v>
      </c>
      <c r="O224">
        <v>104791</v>
      </c>
      <c r="P224">
        <v>49227</v>
      </c>
      <c r="Q224">
        <v>55564</v>
      </c>
      <c r="R224">
        <v>4.24</v>
      </c>
    </row>
    <row r="225" spans="2:18" x14ac:dyDescent="0.25">
      <c r="B225" t="s">
        <v>35</v>
      </c>
      <c r="C225" t="s">
        <v>131</v>
      </c>
      <c r="D225" t="s">
        <v>261</v>
      </c>
      <c r="F225" t="s">
        <v>937</v>
      </c>
      <c r="G225" t="s">
        <v>940</v>
      </c>
      <c r="H225" t="s">
        <v>941</v>
      </c>
      <c r="I225" t="s">
        <v>526</v>
      </c>
      <c r="J225" t="s">
        <v>525</v>
      </c>
      <c r="K225">
        <v>56666</v>
      </c>
      <c r="L225">
        <v>28549</v>
      </c>
      <c r="M225">
        <v>28117</v>
      </c>
      <c r="N225">
        <v>11812</v>
      </c>
      <c r="O225">
        <v>54240</v>
      </c>
      <c r="P225">
        <v>26406</v>
      </c>
      <c r="Q225">
        <v>27834</v>
      </c>
      <c r="R225">
        <v>4.59</v>
      </c>
    </row>
    <row r="226" spans="2:18" x14ac:dyDescent="0.25">
      <c r="B226" t="s">
        <v>35</v>
      </c>
      <c r="C226" t="s">
        <v>531</v>
      </c>
      <c r="D226" t="s">
        <v>532</v>
      </c>
      <c r="F226" t="s">
        <v>937</v>
      </c>
      <c r="G226" t="s">
        <v>938</v>
      </c>
      <c r="H226" t="s">
        <v>939</v>
      </c>
      <c r="I226" t="s">
        <v>528</v>
      </c>
      <c r="J226" t="s">
        <v>527</v>
      </c>
      <c r="K226">
        <v>152755</v>
      </c>
      <c r="L226">
        <v>74723</v>
      </c>
      <c r="M226">
        <v>78032</v>
      </c>
      <c r="N226">
        <v>32757</v>
      </c>
      <c r="O226">
        <v>147598</v>
      </c>
      <c r="P226">
        <v>70088</v>
      </c>
      <c r="Q226">
        <v>77510</v>
      </c>
      <c r="R226">
        <v>4.51</v>
      </c>
    </row>
    <row r="227" spans="2:18" x14ac:dyDescent="0.25">
      <c r="B227" t="s">
        <v>35</v>
      </c>
      <c r="C227" t="s">
        <v>533</v>
      </c>
      <c r="D227" t="s">
        <v>534</v>
      </c>
      <c r="F227" t="s">
        <v>937</v>
      </c>
      <c r="G227" t="s">
        <v>942</v>
      </c>
      <c r="H227" t="s">
        <v>943</v>
      </c>
      <c r="I227" t="s">
        <v>259</v>
      </c>
      <c r="J227" t="s">
        <v>129</v>
      </c>
      <c r="K227">
        <v>175873</v>
      </c>
      <c r="L227">
        <v>85926</v>
      </c>
      <c r="M227">
        <v>89947</v>
      </c>
      <c r="N227">
        <v>37946</v>
      </c>
      <c r="O227">
        <v>166652</v>
      </c>
      <c r="P227">
        <v>78775</v>
      </c>
      <c r="Q227">
        <v>87877</v>
      </c>
      <c r="R227">
        <v>4.3899999999999997</v>
      </c>
    </row>
    <row r="228" spans="2:18" x14ac:dyDescent="0.25">
      <c r="B228" t="s">
        <v>35</v>
      </c>
      <c r="C228" t="s">
        <v>535</v>
      </c>
      <c r="D228" t="s">
        <v>536</v>
      </c>
      <c r="F228" t="s">
        <v>937</v>
      </c>
      <c r="G228" t="s">
        <v>938</v>
      </c>
      <c r="H228" t="s">
        <v>939</v>
      </c>
      <c r="I228" t="s">
        <v>261</v>
      </c>
      <c r="J228" t="s">
        <v>131</v>
      </c>
      <c r="K228">
        <v>186019</v>
      </c>
      <c r="L228">
        <v>93087</v>
      </c>
      <c r="M228">
        <v>92932</v>
      </c>
      <c r="N228">
        <v>41362</v>
      </c>
      <c r="O228">
        <v>177922</v>
      </c>
      <c r="P228">
        <v>86065</v>
      </c>
      <c r="Q228">
        <v>91857</v>
      </c>
      <c r="R228">
        <v>4.3</v>
      </c>
    </row>
    <row r="229" spans="2:18" x14ac:dyDescent="0.25">
      <c r="B229" t="s">
        <v>35</v>
      </c>
      <c r="C229" t="s">
        <v>537</v>
      </c>
      <c r="D229" t="s">
        <v>538</v>
      </c>
      <c r="F229" t="s">
        <v>937</v>
      </c>
      <c r="G229" t="s">
        <v>944</v>
      </c>
      <c r="H229" t="s">
        <v>945</v>
      </c>
      <c r="I229" t="s">
        <v>534</v>
      </c>
      <c r="J229" t="s">
        <v>533</v>
      </c>
      <c r="K229">
        <v>171272</v>
      </c>
      <c r="L229">
        <v>87625</v>
      </c>
      <c r="M229">
        <v>83647</v>
      </c>
      <c r="N229">
        <v>34517</v>
      </c>
      <c r="O229">
        <v>161855</v>
      </c>
      <c r="P229">
        <v>79504</v>
      </c>
      <c r="Q229">
        <v>82351</v>
      </c>
      <c r="R229">
        <v>4.6900000000000004</v>
      </c>
    </row>
    <row r="230" spans="2:18" x14ac:dyDescent="0.25">
      <c r="B230" t="s">
        <v>35</v>
      </c>
      <c r="C230" t="s">
        <v>539</v>
      </c>
      <c r="D230" t="s">
        <v>540</v>
      </c>
      <c r="F230" t="s">
        <v>937</v>
      </c>
      <c r="G230" t="s">
        <v>946</v>
      </c>
      <c r="H230" t="s">
        <v>947</v>
      </c>
      <c r="I230" t="s">
        <v>536</v>
      </c>
      <c r="J230" t="s">
        <v>535</v>
      </c>
      <c r="K230">
        <v>59905</v>
      </c>
      <c r="L230">
        <v>30971</v>
      </c>
      <c r="M230">
        <v>28934</v>
      </c>
      <c r="N230">
        <v>9637</v>
      </c>
      <c r="O230">
        <v>59408</v>
      </c>
      <c r="P230">
        <v>30603</v>
      </c>
      <c r="Q230">
        <v>28805</v>
      </c>
      <c r="R230">
        <v>6.1645740375635567</v>
      </c>
    </row>
    <row r="231" spans="2:18" x14ac:dyDescent="0.25">
      <c r="B231" t="s">
        <v>35</v>
      </c>
      <c r="C231" t="s">
        <v>541</v>
      </c>
      <c r="D231" t="s">
        <v>542</v>
      </c>
      <c r="F231" t="s">
        <v>937</v>
      </c>
      <c r="G231" t="s">
        <v>948</v>
      </c>
      <c r="H231" t="s">
        <v>949</v>
      </c>
      <c r="I231" t="s">
        <v>540</v>
      </c>
      <c r="J231" t="s">
        <v>539</v>
      </c>
      <c r="K231">
        <v>53478</v>
      </c>
      <c r="L231">
        <v>26653</v>
      </c>
      <c r="M231">
        <v>26825</v>
      </c>
      <c r="N231">
        <v>11136</v>
      </c>
      <c r="O231">
        <v>50127</v>
      </c>
      <c r="P231">
        <v>23671</v>
      </c>
      <c r="Q231">
        <v>26456</v>
      </c>
      <c r="R231">
        <v>4.501346982758621</v>
      </c>
    </row>
    <row r="232" spans="2:18" x14ac:dyDescent="0.25">
      <c r="B232" t="s">
        <v>35</v>
      </c>
      <c r="C232" t="s">
        <v>543</v>
      </c>
      <c r="D232" t="s">
        <v>544</v>
      </c>
      <c r="F232" t="s">
        <v>937</v>
      </c>
      <c r="G232" t="s">
        <v>950</v>
      </c>
      <c r="H232" t="s">
        <v>951</v>
      </c>
      <c r="I232" t="s">
        <v>542</v>
      </c>
      <c r="J232" t="s">
        <v>541</v>
      </c>
      <c r="K232">
        <v>58762</v>
      </c>
      <c r="L232">
        <v>30946</v>
      </c>
      <c r="M232">
        <v>27816</v>
      </c>
      <c r="N232">
        <v>10496</v>
      </c>
      <c r="O232">
        <v>55275</v>
      </c>
      <c r="P232">
        <v>28307</v>
      </c>
      <c r="Q232">
        <v>26968</v>
      </c>
      <c r="R232">
        <v>5.27</v>
      </c>
    </row>
    <row r="233" spans="2:18" x14ac:dyDescent="0.25">
      <c r="B233" t="s">
        <v>35</v>
      </c>
      <c r="C233" t="s">
        <v>545</v>
      </c>
      <c r="D233" t="s">
        <v>546</v>
      </c>
      <c r="F233" t="s">
        <v>937</v>
      </c>
      <c r="G233" t="s">
        <v>952</v>
      </c>
      <c r="H233" t="s">
        <v>953</v>
      </c>
      <c r="I233" t="s">
        <v>544</v>
      </c>
      <c r="J233" t="s">
        <v>543</v>
      </c>
      <c r="K233">
        <v>174467</v>
      </c>
      <c r="L233">
        <v>87467</v>
      </c>
      <c r="M233">
        <v>87000</v>
      </c>
      <c r="N233">
        <v>32070</v>
      </c>
      <c r="O233">
        <v>170561</v>
      </c>
      <c r="P233">
        <v>84397</v>
      </c>
      <c r="Q233">
        <v>86164</v>
      </c>
      <c r="R233">
        <v>5.3183972560024948</v>
      </c>
    </row>
    <row r="234" spans="2:18" x14ac:dyDescent="0.25">
      <c r="B234" t="s">
        <v>35</v>
      </c>
      <c r="C234" t="s">
        <v>547</v>
      </c>
      <c r="D234" t="s">
        <v>548</v>
      </c>
      <c r="F234" t="s">
        <v>937</v>
      </c>
      <c r="G234" t="s">
        <v>942</v>
      </c>
      <c r="H234" t="s">
        <v>943</v>
      </c>
      <c r="I234" t="s">
        <v>546</v>
      </c>
      <c r="J234" t="s">
        <v>545</v>
      </c>
      <c r="K234">
        <v>171144</v>
      </c>
      <c r="L234">
        <v>82676</v>
      </c>
      <c r="M234">
        <v>88468</v>
      </c>
      <c r="N234">
        <v>38247</v>
      </c>
      <c r="O234">
        <v>161150</v>
      </c>
      <c r="P234">
        <v>75398</v>
      </c>
      <c r="Q234">
        <v>85752</v>
      </c>
      <c r="R234">
        <v>4.2134023583549034</v>
      </c>
    </row>
    <row r="235" spans="2:18" x14ac:dyDescent="0.25">
      <c r="B235" t="s">
        <v>35</v>
      </c>
      <c r="C235" t="s">
        <v>549</v>
      </c>
      <c r="D235" t="s">
        <v>550</v>
      </c>
      <c r="F235" t="s">
        <v>937</v>
      </c>
      <c r="G235" t="s">
        <v>948</v>
      </c>
      <c r="H235" t="s">
        <v>949</v>
      </c>
      <c r="I235" t="s">
        <v>548</v>
      </c>
      <c r="J235" t="s">
        <v>547</v>
      </c>
      <c r="K235">
        <v>74215</v>
      </c>
      <c r="L235">
        <v>35466</v>
      </c>
      <c r="M235">
        <v>38749</v>
      </c>
      <c r="N235">
        <v>14712</v>
      </c>
      <c r="O235">
        <v>70474</v>
      </c>
      <c r="P235">
        <v>32200</v>
      </c>
      <c r="Q235">
        <v>38274</v>
      </c>
      <c r="R235">
        <v>4.7902392604676454</v>
      </c>
    </row>
    <row r="236" spans="2:18" x14ac:dyDescent="0.25">
      <c r="B236" t="s">
        <v>35</v>
      </c>
      <c r="C236" t="s">
        <v>551</v>
      </c>
      <c r="D236" t="s">
        <v>552</v>
      </c>
      <c r="F236" t="s">
        <v>937</v>
      </c>
      <c r="G236" t="s">
        <v>948</v>
      </c>
      <c r="H236" t="s">
        <v>949</v>
      </c>
      <c r="I236" t="s">
        <v>550</v>
      </c>
      <c r="J236" t="s">
        <v>549</v>
      </c>
      <c r="K236">
        <v>49586</v>
      </c>
      <c r="L236">
        <v>23704</v>
      </c>
      <c r="M236">
        <v>25882</v>
      </c>
      <c r="N236">
        <v>8822</v>
      </c>
      <c r="O236">
        <v>47343</v>
      </c>
      <c r="P236">
        <v>22289</v>
      </c>
      <c r="Q236">
        <v>25054</v>
      </c>
      <c r="R236">
        <v>5.37</v>
      </c>
    </row>
    <row r="237" spans="2:18" x14ac:dyDescent="0.25">
      <c r="B237" t="s">
        <v>35</v>
      </c>
      <c r="C237" t="s">
        <v>553</v>
      </c>
      <c r="D237" t="s">
        <v>554</v>
      </c>
      <c r="F237" t="s">
        <v>937</v>
      </c>
      <c r="G237" t="s">
        <v>954</v>
      </c>
      <c r="H237" t="s">
        <v>955</v>
      </c>
      <c r="I237" t="s">
        <v>552</v>
      </c>
      <c r="J237" t="s">
        <v>551</v>
      </c>
      <c r="K237">
        <v>40160</v>
      </c>
      <c r="L237">
        <v>20242</v>
      </c>
      <c r="M237">
        <v>19918</v>
      </c>
      <c r="N237">
        <v>9635</v>
      </c>
      <c r="O237">
        <v>38187</v>
      </c>
      <c r="P237">
        <v>18560</v>
      </c>
      <c r="Q237">
        <v>19627</v>
      </c>
      <c r="R237">
        <v>3.9633627400103788</v>
      </c>
    </row>
    <row r="238" spans="2:18" x14ac:dyDescent="0.25">
      <c r="B238" t="s">
        <v>35</v>
      </c>
      <c r="C238" t="s">
        <v>555</v>
      </c>
      <c r="D238" t="s">
        <v>556</v>
      </c>
      <c r="F238" t="s">
        <v>937</v>
      </c>
      <c r="G238" t="s">
        <v>940</v>
      </c>
      <c r="H238" t="s">
        <v>941</v>
      </c>
      <c r="I238" t="s">
        <v>554</v>
      </c>
      <c r="J238" t="s">
        <v>553</v>
      </c>
      <c r="K238">
        <v>321861</v>
      </c>
      <c r="L238">
        <v>157913</v>
      </c>
      <c r="M238">
        <v>163948</v>
      </c>
      <c r="N238">
        <v>65395</v>
      </c>
      <c r="O238">
        <v>304452</v>
      </c>
      <c r="P238">
        <v>145326</v>
      </c>
      <c r="Q238">
        <v>159126</v>
      </c>
      <c r="R238">
        <v>4.66</v>
      </c>
    </row>
    <row r="239" spans="2:18" x14ac:dyDescent="0.25">
      <c r="B239" t="s">
        <v>35</v>
      </c>
      <c r="C239" t="s">
        <v>557</v>
      </c>
      <c r="D239" t="s">
        <v>558</v>
      </c>
      <c r="F239" t="s">
        <v>937</v>
      </c>
      <c r="G239" t="s">
        <v>946</v>
      </c>
      <c r="H239" t="s">
        <v>947</v>
      </c>
      <c r="I239" t="s">
        <v>556</v>
      </c>
      <c r="J239" t="s">
        <v>555</v>
      </c>
      <c r="K239">
        <v>94843</v>
      </c>
      <c r="L239">
        <v>49903</v>
      </c>
      <c r="M239">
        <v>44940</v>
      </c>
      <c r="N239">
        <v>15185</v>
      </c>
      <c r="O239">
        <v>83650</v>
      </c>
      <c r="P239">
        <v>42970</v>
      </c>
      <c r="Q239">
        <v>40680</v>
      </c>
      <c r="R239">
        <v>5.5087257161672705</v>
      </c>
    </row>
    <row r="240" spans="2:18" x14ac:dyDescent="0.25">
      <c r="B240" t="s">
        <v>35</v>
      </c>
      <c r="C240" t="s">
        <v>559</v>
      </c>
      <c r="D240" t="s">
        <v>560</v>
      </c>
      <c r="F240" t="s">
        <v>937</v>
      </c>
      <c r="G240" t="s">
        <v>938</v>
      </c>
      <c r="H240" t="s">
        <v>939</v>
      </c>
      <c r="I240" t="s">
        <v>560</v>
      </c>
      <c r="J240" t="s">
        <v>559</v>
      </c>
      <c r="K240">
        <v>164542</v>
      </c>
      <c r="L240">
        <v>84336</v>
      </c>
      <c r="M240">
        <v>80206</v>
      </c>
      <c r="N240">
        <v>34067</v>
      </c>
      <c r="O240">
        <v>155498</v>
      </c>
      <c r="P240">
        <v>76108</v>
      </c>
      <c r="Q240">
        <v>79390</v>
      </c>
      <c r="R240">
        <v>4.5644758857545424</v>
      </c>
    </row>
    <row r="241" spans="2:18" x14ac:dyDescent="0.25">
      <c r="B241" t="s">
        <v>35</v>
      </c>
      <c r="C241" t="s">
        <v>561</v>
      </c>
      <c r="D241" t="s">
        <v>562</v>
      </c>
      <c r="F241" t="s">
        <v>937</v>
      </c>
      <c r="G241" t="s">
        <v>948</v>
      </c>
      <c r="H241" t="s">
        <v>949</v>
      </c>
      <c r="I241" t="s">
        <v>564</v>
      </c>
      <c r="J241" t="s">
        <v>563</v>
      </c>
      <c r="K241">
        <v>124411</v>
      </c>
      <c r="L241">
        <v>60409</v>
      </c>
      <c r="M241">
        <v>64002</v>
      </c>
      <c r="N241">
        <v>25384</v>
      </c>
      <c r="O241">
        <v>118399</v>
      </c>
      <c r="P241">
        <v>55194</v>
      </c>
      <c r="Q241">
        <v>63205</v>
      </c>
      <c r="R241">
        <v>4.6643161046328396</v>
      </c>
    </row>
    <row r="242" spans="2:18" x14ac:dyDescent="0.25">
      <c r="B242" t="s">
        <v>35</v>
      </c>
      <c r="C242" t="s">
        <v>563</v>
      </c>
      <c r="D242" t="s">
        <v>564</v>
      </c>
      <c r="F242" t="s">
        <v>937</v>
      </c>
      <c r="G242" t="s">
        <v>942</v>
      </c>
      <c r="H242" t="s">
        <v>943</v>
      </c>
      <c r="I242" t="s">
        <v>568</v>
      </c>
      <c r="J242" t="s">
        <v>567</v>
      </c>
      <c r="K242">
        <v>47326</v>
      </c>
      <c r="L242">
        <v>24464</v>
      </c>
      <c r="M242">
        <v>22862</v>
      </c>
      <c r="N242">
        <v>8623</v>
      </c>
      <c r="O242">
        <v>41151</v>
      </c>
      <c r="P242">
        <v>20386</v>
      </c>
      <c r="Q242">
        <v>20765</v>
      </c>
      <c r="R242">
        <v>4.7699999999999996</v>
      </c>
    </row>
    <row r="243" spans="2:18" x14ac:dyDescent="0.25">
      <c r="B243" t="s">
        <v>35</v>
      </c>
      <c r="C243" t="s">
        <v>565</v>
      </c>
      <c r="D243" t="s">
        <v>566</v>
      </c>
      <c r="F243" t="s">
        <v>937</v>
      </c>
      <c r="G243" t="s">
        <v>942</v>
      </c>
      <c r="H243" t="s">
        <v>943</v>
      </c>
      <c r="I243" t="s">
        <v>574</v>
      </c>
      <c r="J243" t="s">
        <v>573</v>
      </c>
      <c r="K243">
        <v>38643</v>
      </c>
      <c r="L243">
        <v>18633</v>
      </c>
      <c r="M243">
        <v>20010</v>
      </c>
      <c r="N243">
        <v>7682</v>
      </c>
      <c r="O243">
        <v>37223</v>
      </c>
      <c r="P243">
        <v>17502</v>
      </c>
      <c r="Q243">
        <v>19721</v>
      </c>
      <c r="R243">
        <v>4.8499999999999996</v>
      </c>
    </row>
    <row r="244" spans="2:18" x14ac:dyDescent="0.25">
      <c r="B244" t="s">
        <v>35</v>
      </c>
      <c r="C244" t="s">
        <v>567</v>
      </c>
      <c r="D244" t="s">
        <v>568</v>
      </c>
      <c r="F244" t="s">
        <v>937</v>
      </c>
      <c r="G244" t="s">
        <v>954</v>
      </c>
      <c r="H244" t="s">
        <v>955</v>
      </c>
      <c r="I244" t="s">
        <v>578</v>
      </c>
      <c r="J244" t="s">
        <v>577</v>
      </c>
      <c r="K244">
        <v>33840</v>
      </c>
      <c r="L244">
        <v>16618</v>
      </c>
      <c r="M244">
        <v>17222</v>
      </c>
      <c r="N244">
        <v>7081</v>
      </c>
      <c r="O244">
        <v>32146</v>
      </c>
      <c r="P244">
        <v>15127</v>
      </c>
      <c r="Q244">
        <v>17019</v>
      </c>
      <c r="R244">
        <v>4.54</v>
      </c>
    </row>
    <row r="245" spans="2:18" x14ac:dyDescent="0.25">
      <c r="B245" t="s">
        <v>35</v>
      </c>
      <c r="C245" t="s">
        <v>569</v>
      </c>
      <c r="D245" t="s">
        <v>570</v>
      </c>
      <c r="F245" t="s">
        <v>937</v>
      </c>
      <c r="G245" t="s">
        <v>956</v>
      </c>
      <c r="H245" t="s">
        <v>957</v>
      </c>
      <c r="I245" t="s">
        <v>586</v>
      </c>
      <c r="J245" t="s">
        <v>585</v>
      </c>
      <c r="K245">
        <v>30494</v>
      </c>
      <c r="L245">
        <v>16191</v>
      </c>
      <c r="M245">
        <v>14303</v>
      </c>
      <c r="N245">
        <v>6164</v>
      </c>
      <c r="O245">
        <v>28185</v>
      </c>
      <c r="P245">
        <v>14091</v>
      </c>
      <c r="Q245">
        <v>14094</v>
      </c>
      <c r="R245">
        <v>4.57</v>
      </c>
    </row>
    <row r="246" spans="2:18" x14ac:dyDescent="0.25">
      <c r="B246" t="s">
        <v>35</v>
      </c>
      <c r="C246" t="s">
        <v>571</v>
      </c>
      <c r="D246" t="s">
        <v>572</v>
      </c>
      <c r="F246" t="s">
        <v>937</v>
      </c>
      <c r="G246" t="s">
        <v>958</v>
      </c>
      <c r="H246" t="s">
        <v>959</v>
      </c>
      <c r="I246" t="s">
        <v>588</v>
      </c>
      <c r="J246" t="s">
        <v>587</v>
      </c>
      <c r="K246">
        <v>104529</v>
      </c>
      <c r="L246">
        <v>55157</v>
      </c>
      <c r="M246">
        <v>49372</v>
      </c>
      <c r="N246">
        <v>19060</v>
      </c>
      <c r="O246">
        <v>97145</v>
      </c>
      <c r="P246">
        <v>49258</v>
      </c>
      <c r="Q246">
        <v>47887</v>
      </c>
      <c r="R246">
        <v>5.0967995802728225</v>
      </c>
    </row>
    <row r="247" spans="2:18" x14ac:dyDescent="0.25">
      <c r="B247" t="s">
        <v>35</v>
      </c>
      <c r="C247" t="s">
        <v>573</v>
      </c>
      <c r="D247" t="s">
        <v>574</v>
      </c>
      <c r="F247" t="s">
        <v>937</v>
      </c>
      <c r="G247" t="s">
        <v>948</v>
      </c>
      <c r="H247" t="s">
        <v>949</v>
      </c>
      <c r="I247" t="s">
        <v>590</v>
      </c>
      <c r="J247" t="s">
        <v>589</v>
      </c>
      <c r="K247">
        <v>72584</v>
      </c>
      <c r="L247">
        <v>36291</v>
      </c>
      <c r="M247">
        <v>36293</v>
      </c>
      <c r="N247">
        <v>15863</v>
      </c>
      <c r="O247">
        <v>68403</v>
      </c>
      <c r="P247">
        <v>32532</v>
      </c>
      <c r="Q247">
        <v>35871</v>
      </c>
      <c r="R247">
        <v>4.3121099413730066</v>
      </c>
    </row>
    <row r="248" spans="2:18" x14ac:dyDescent="0.25">
      <c r="B248" t="s">
        <v>35</v>
      </c>
      <c r="C248" t="s">
        <v>575</v>
      </c>
      <c r="D248" t="s">
        <v>576</v>
      </c>
      <c r="F248" t="s">
        <v>937</v>
      </c>
      <c r="G248" t="s">
        <v>948</v>
      </c>
      <c r="H248" t="s">
        <v>949</v>
      </c>
      <c r="I248" t="s">
        <v>592</v>
      </c>
      <c r="J248" t="s">
        <v>591</v>
      </c>
      <c r="K248">
        <v>74233</v>
      </c>
      <c r="L248">
        <v>35108</v>
      </c>
      <c r="M248">
        <v>39125</v>
      </c>
      <c r="N248">
        <v>16367</v>
      </c>
      <c r="O248">
        <v>71865</v>
      </c>
      <c r="P248">
        <v>32941</v>
      </c>
      <c r="Q248">
        <v>38924</v>
      </c>
      <c r="R248">
        <v>4.3899999999999997</v>
      </c>
    </row>
    <row r="249" spans="2:18" x14ac:dyDescent="0.25">
      <c r="B249" t="s">
        <v>35</v>
      </c>
      <c r="C249" t="s">
        <v>577</v>
      </c>
      <c r="D249" t="s">
        <v>578</v>
      </c>
      <c r="F249" t="s">
        <v>937</v>
      </c>
      <c r="G249" t="s">
        <v>944</v>
      </c>
      <c r="H249" t="s">
        <v>945</v>
      </c>
      <c r="I249" t="s">
        <v>594</v>
      </c>
      <c r="J249" t="s">
        <v>593</v>
      </c>
      <c r="K249">
        <v>25012</v>
      </c>
      <c r="L249">
        <v>12855</v>
      </c>
      <c r="M249">
        <v>12157</v>
      </c>
      <c r="N249">
        <v>4656</v>
      </c>
      <c r="O249">
        <v>23663</v>
      </c>
      <c r="P249">
        <v>11588</v>
      </c>
      <c r="Q249">
        <v>12075</v>
      </c>
      <c r="R249">
        <v>5.08</v>
      </c>
    </row>
    <row r="250" spans="2:18" x14ac:dyDescent="0.25">
      <c r="B250" t="s">
        <v>35</v>
      </c>
      <c r="C250" t="s">
        <v>579</v>
      </c>
      <c r="D250" t="s">
        <v>580</v>
      </c>
      <c r="F250" t="s">
        <v>937</v>
      </c>
      <c r="G250" t="s">
        <v>944</v>
      </c>
      <c r="H250" t="s">
        <v>945</v>
      </c>
      <c r="I250" t="s">
        <v>596</v>
      </c>
      <c r="J250" t="s">
        <v>595</v>
      </c>
      <c r="K250">
        <v>43145</v>
      </c>
      <c r="L250">
        <v>22293</v>
      </c>
      <c r="M250">
        <v>20852</v>
      </c>
      <c r="N250">
        <v>5212</v>
      </c>
      <c r="O250">
        <v>27733</v>
      </c>
      <c r="P250">
        <v>13648</v>
      </c>
      <c r="Q250">
        <v>14085</v>
      </c>
      <c r="R250">
        <v>5.32</v>
      </c>
    </row>
    <row r="251" spans="2:18" x14ac:dyDescent="0.25">
      <c r="B251" t="s">
        <v>35</v>
      </c>
      <c r="C251" t="s">
        <v>581</v>
      </c>
      <c r="D251" t="s">
        <v>582</v>
      </c>
      <c r="F251" t="s">
        <v>937</v>
      </c>
      <c r="G251" t="s">
        <v>942</v>
      </c>
      <c r="H251" t="s">
        <v>943</v>
      </c>
      <c r="I251" t="s">
        <v>260</v>
      </c>
      <c r="J251" t="s">
        <v>130</v>
      </c>
      <c r="K251">
        <v>62838</v>
      </c>
      <c r="L251">
        <v>31303</v>
      </c>
      <c r="M251">
        <v>31535</v>
      </c>
      <c r="N251">
        <v>13729</v>
      </c>
      <c r="O251">
        <v>58798</v>
      </c>
      <c r="P251">
        <v>28286</v>
      </c>
      <c r="Q251">
        <v>30512</v>
      </c>
      <c r="R251">
        <v>4.28</v>
      </c>
    </row>
    <row r="252" spans="2:18" x14ac:dyDescent="0.25">
      <c r="B252" t="s">
        <v>35</v>
      </c>
      <c r="C252" t="s">
        <v>583</v>
      </c>
      <c r="D252" t="s">
        <v>584</v>
      </c>
      <c r="F252" t="s">
        <v>937</v>
      </c>
      <c r="G252" t="s">
        <v>954</v>
      </c>
      <c r="H252" t="s">
        <v>955</v>
      </c>
      <c r="I252" t="s">
        <v>600</v>
      </c>
      <c r="J252" t="s">
        <v>599</v>
      </c>
      <c r="K252">
        <v>39403</v>
      </c>
      <c r="L252">
        <v>19997</v>
      </c>
      <c r="M252">
        <v>19406</v>
      </c>
      <c r="N252">
        <v>8401</v>
      </c>
      <c r="O252">
        <v>36593</v>
      </c>
      <c r="P252">
        <v>17483</v>
      </c>
      <c r="Q252">
        <v>19110</v>
      </c>
      <c r="R252">
        <v>4.3557909772646113</v>
      </c>
    </row>
    <row r="253" spans="2:18" x14ac:dyDescent="0.25">
      <c r="B253" t="s">
        <v>35</v>
      </c>
      <c r="C253" t="s">
        <v>585</v>
      </c>
      <c r="D253" t="s">
        <v>586</v>
      </c>
      <c r="F253" t="s">
        <v>937</v>
      </c>
      <c r="G253" t="s">
        <v>954</v>
      </c>
      <c r="H253" t="s">
        <v>955</v>
      </c>
      <c r="I253" t="s">
        <v>602</v>
      </c>
      <c r="J253" t="s">
        <v>601</v>
      </c>
      <c r="K253">
        <v>25845</v>
      </c>
      <c r="L253">
        <v>13808</v>
      </c>
      <c r="M253">
        <v>12037</v>
      </c>
      <c r="N253">
        <v>5417</v>
      </c>
      <c r="O253">
        <v>23253</v>
      </c>
      <c r="P253">
        <v>11543</v>
      </c>
      <c r="Q253">
        <v>11710</v>
      </c>
      <c r="R253">
        <v>4.29</v>
      </c>
    </row>
    <row r="254" spans="2:18" x14ac:dyDescent="0.25">
      <c r="B254" t="s">
        <v>35</v>
      </c>
      <c r="C254" t="s">
        <v>587</v>
      </c>
      <c r="D254" t="s">
        <v>588</v>
      </c>
      <c r="F254" t="s">
        <v>937</v>
      </c>
      <c r="G254" t="s">
        <v>958</v>
      </c>
      <c r="H254" t="s">
        <v>959</v>
      </c>
      <c r="I254" t="s">
        <v>604</v>
      </c>
      <c r="J254" t="s">
        <v>603</v>
      </c>
      <c r="K254">
        <v>68508</v>
      </c>
      <c r="L254">
        <v>34933</v>
      </c>
      <c r="M254">
        <v>33575</v>
      </c>
      <c r="N254">
        <v>13297</v>
      </c>
      <c r="O254">
        <v>65513</v>
      </c>
      <c r="P254">
        <v>32264</v>
      </c>
      <c r="Q254">
        <v>33249</v>
      </c>
      <c r="R254">
        <v>4.9269008046927878</v>
      </c>
    </row>
    <row r="255" spans="2:18" x14ac:dyDescent="0.25">
      <c r="B255" t="s">
        <v>35</v>
      </c>
      <c r="C255" t="s">
        <v>589</v>
      </c>
      <c r="D255" t="s">
        <v>590</v>
      </c>
      <c r="F255" t="s">
        <v>937</v>
      </c>
      <c r="G255" t="s">
        <v>958</v>
      </c>
      <c r="H255" t="s">
        <v>959</v>
      </c>
      <c r="I255" t="s">
        <v>265</v>
      </c>
      <c r="J255" t="s">
        <v>136</v>
      </c>
      <c r="K255">
        <v>70100</v>
      </c>
      <c r="L255">
        <v>38326</v>
      </c>
      <c r="M255">
        <v>31774</v>
      </c>
      <c r="N255">
        <v>12525</v>
      </c>
      <c r="O255">
        <v>61844</v>
      </c>
      <c r="P255">
        <v>32120</v>
      </c>
      <c r="Q255">
        <v>29724</v>
      </c>
      <c r="R255">
        <v>4.9376447105788426</v>
      </c>
    </row>
    <row r="256" spans="2:18" x14ac:dyDescent="0.25">
      <c r="B256" t="s">
        <v>35</v>
      </c>
      <c r="C256" t="s">
        <v>591</v>
      </c>
      <c r="D256" t="s">
        <v>592</v>
      </c>
      <c r="F256" t="s">
        <v>937</v>
      </c>
      <c r="G256" t="s">
        <v>940</v>
      </c>
      <c r="H256" t="s">
        <v>941</v>
      </c>
      <c r="I256" t="s">
        <v>606</v>
      </c>
      <c r="J256" t="s">
        <v>605</v>
      </c>
      <c r="K256">
        <v>59312</v>
      </c>
      <c r="L256">
        <v>28360</v>
      </c>
      <c r="M256">
        <v>30952</v>
      </c>
      <c r="N256">
        <v>13323</v>
      </c>
      <c r="O256">
        <v>56698</v>
      </c>
      <c r="P256">
        <v>25869</v>
      </c>
      <c r="Q256">
        <v>30829</v>
      </c>
      <c r="R256">
        <v>4.26</v>
      </c>
    </row>
    <row r="257" spans="2:18" x14ac:dyDescent="0.25">
      <c r="B257" t="s">
        <v>35</v>
      </c>
      <c r="C257" t="s">
        <v>593</v>
      </c>
      <c r="D257" t="s">
        <v>594</v>
      </c>
      <c r="F257" t="s">
        <v>937</v>
      </c>
      <c r="G257" t="s">
        <v>944</v>
      </c>
      <c r="H257" t="s">
        <v>945</v>
      </c>
      <c r="I257" t="s">
        <v>608</v>
      </c>
      <c r="J257" t="s">
        <v>607</v>
      </c>
      <c r="K257">
        <v>56640</v>
      </c>
      <c r="L257">
        <v>29000</v>
      </c>
      <c r="M257">
        <v>27640</v>
      </c>
      <c r="N257">
        <v>11082</v>
      </c>
      <c r="O257">
        <v>53995</v>
      </c>
      <c r="P257">
        <v>26861</v>
      </c>
      <c r="Q257">
        <v>27134</v>
      </c>
      <c r="R257">
        <v>4.8723154665222888</v>
      </c>
    </row>
    <row r="258" spans="2:18" x14ac:dyDescent="0.25">
      <c r="B258" t="s">
        <v>35</v>
      </c>
      <c r="C258" t="s">
        <v>595</v>
      </c>
      <c r="D258" t="s">
        <v>596</v>
      </c>
      <c r="F258" t="s">
        <v>937</v>
      </c>
      <c r="G258" t="s">
        <v>956</v>
      </c>
      <c r="H258" t="s">
        <v>957</v>
      </c>
      <c r="I258" t="s">
        <v>264</v>
      </c>
      <c r="J258" t="s">
        <v>135</v>
      </c>
      <c r="K258">
        <v>79666</v>
      </c>
      <c r="L258">
        <v>41818</v>
      </c>
      <c r="M258">
        <v>37848</v>
      </c>
      <c r="N258">
        <v>17313</v>
      </c>
      <c r="O258">
        <v>75147</v>
      </c>
      <c r="P258">
        <v>37955</v>
      </c>
      <c r="Q258">
        <v>37192</v>
      </c>
      <c r="R258">
        <v>4.340495581355051</v>
      </c>
    </row>
    <row r="259" spans="2:18" x14ac:dyDescent="0.25">
      <c r="B259" t="s">
        <v>35</v>
      </c>
      <c r="C259" t="s">
        <v>597</v>
      </c>
      <c r="D259" t="s">
        <v>598</v>
      </c>
      <c r="F259" t="s">
        <v>937</v>
      </c>
      <c r="G259" t="s">
        <v>952</v>
      </c>
      <c r="H259" t="s">
        <v>953</v>
      </c>
      <c r="I259" t="s">
        <v>610</v>
      </c>
      <c r="J259" t="s">
        <v>609</v>
      </c>
      <c r="K259">
        <v>170730</v>
      </c>
      <c r="L259">
        <v>88077</v>
      </c>
      <c r="M259">
        <v>82653</v>
      </c>
      <c r="N259">
        <v>32778</v>
      </c>
      <c r="O259">
        <v>153220</v>
      </c>
      <c r="P259">
        <v>75834</v>
      </c>
      <c r="Q259">
        <v>77386</v>
      </c>
      <c r="R259">
        <v>4.6744767832082497</v>
      </c>
    </row>
    <row r="260" spans="2:18" x14ac:dyDescent="0.25">
      <c r="B260" t="s">
        <v>35</v>
      </c>
      <c r="C260" t="s">
        <v>130</v>
      </c>
      <c r="D260" t="s">
        <v>260</v>
      </c>
      <c r="F260" t="s">
        <v>937</v>
      </c>
      <c r="G260" t="s">
        <v>952</v>
      </c>
      <c r="H260" t="s">
        <v>953</v>
      </c>
      <c r="I260" t="s">
        <v>618</v>
      </c>
      <c r="J260" t="s">
        <v>617</v>
      </c>
      <c r="K260">
        <v>107009</v>
      </c>
      <c r="L260">
        <v>51341</v>
      </c>
      <c r="M260">
        <v>55668</v>
      </c>
      <c r="N260">
        <v>21386</v>
      </c>
      <c r="O260">
        <v>104163</v>
      </c>
      <c r="P260">
        <v>49268</v>
      </c>
      <c r="Q260">
        <v>54895</v>
      </c>
      <c r="R260">
        <v>4.87</v>
      </c>
    </row>
    <row r="261" spans="2:18" x14ac:dyDescent="0.25">
      <c r="B261" t="s">
        <v>35</v>
      </c>
      <c r="C261" t="s">
        <v>599</v>
      </c>
      <c r="D261" t="s">
        <v>600</v>
      </c>
      <c r="F261" t="s">
        <v>937</v>
      </c>
      <c r="G261" t="s">
        <v>942</v>
      </c>
      <c r="H261" t="s">
        <v>943</v>
      </c>
      <c r="I261" t="s">
        <v>620</v>
      </c>
      <c r="J261" t="s">
        <v>619</v>
      </c>
      <c r="K261">
        <v>71984</v>
      </c>
      <c r="L261">
        <v>32755</v>
      </c>
      <c r="M261">
        <v>39229</v>
      </c>
      <c r="N261">
        <v>13701</v>
      </c>
      <c r="O261">
        <v>66165</v>
      </c>
      <c r="P261">
        <v>30173</v>
      </c>
      <c r="Q261">
        <v>35992</v>
      </c>
      <c r="R261">
        <v>4.83</v>
      </c>
    </row>
    <row r="262" spans="2:18" x14ac:dyDescent="0.25">
      <c r="B262" t="s">
        <v>35</v>
      </c>
      <c r="C262" t="s">
        <v>601</v>
      </c>
      <c r="D262" t="s">
        <v>602</v>
      </c>
      <c r="F262" t="s">
        <v>937</v>
      </c>
      <c r="G262" t="s">
        <v>942</v>
      </c>
      <c r="H262" t="s">
        <v>943</v>
      </c>
      <c r="I262" t="s">
        <v>622</v>
      </c>
      <c r="J262" t="s">
        <v>621</v>
      </c>
      <c r="K262">
        <v>50279</v>
      </c>
      <c r="L262">
        <v>24390</v>
      </c>
      <c r="M262">
        <v>25889</v>
      </c>
      <c r="N262">
        <v>11550</v>
      </c>
      <c r="O262">
        <v>48291</v>
      </c>
      <c r="P262">
        <v>22813</v>
      </c>
      <c r="Q262">
        <v>25478</v>
      </c>
      <c r="R262">
        <v>4.18</v>
      </c>
    </row>
    <row r="263" spans="2:18" x14ac:dyDescent="0.25">
      <c r="B263" t="s">
        <v>35</v>
      </c>
      <c r="C263" t="s">
        <v>603</v>
      </c>
      <c r="D263" t="s">
        <v>604</v>
      </c>
      <c r="F263" t="s">
        <v>937</v>
      </c>
      <c r="G263" t="s">
        <v>948</v>
      </c>
      <c r="H263" t="s">
        <v>949</v>
      </c>
      <c r="I263" t="s">
        <v>624</v>
      </c>
      <c r="J263" t="s">
        <v>623</v>
      </c>
      <c r="K263">
        <v>116634</v>
      </c>
      <c r="L263">
        <v>59234</v>
      </c>
      <c r="M263">
        <v>57400</v>
      </c>
      <c r="N263">
        <v>23253</v>
      </c>
      <c r="O263">
        <v>109975</v>
      </c>
      <c r="P263">
        <v>53564</v>
      </c>
      <c r="Q263">
        <v>56411</v>
      </c>
      <c r="R263">
        <v>4.7294972691695696</v>
      </c>
    </row>
    <row r="264" spans="2:18" x14ac:dyDescent="0.25">
      <c r="B264" t="s">
        <v>35</v>
      </c>
      <c r="C264" t="s">
        <v>136</v>
      </c>
      <c r="D264" t="s">
        <v>265</v>
      </c>
      <c r="F264" t="s">
        <v>937</v>
      </c>
      <c r="G264" t="s">
        <v>942</v>
      </c>
      <c r="H264" t="s">
        <v>943</v>
      </c>
      <c r="I264" t="s">
        <v>634</v>
      </c>
      <c r="J264" t="s">
        <v>633</v>
      </c>
      <c r="K264">
        <v>149495</v>
      </c>
      <c r="L264">
        <v>75624</v>
      </c>
      <c r="M264">
        <v>73871</v>
      </c>
      <c r="N264">
        <v>32195</v>
      </c>
      <c r="O264">
        <v>139504</v>
      </c>
      <c r="P264">
        <v>67858</v>
      </c>
      <c r="Q264">
        <v>71646</v>
      </c>
      <c r="R264">
        <v>4.33</v>
      </c>
    </row>
    <row r="265" spans="2:18" x14ac:dyDescent="0.25">
      <c r="B265" t="s">
        <v>35</v>
      </c>
      <c r="C265" t="s">
        <v>605</v>
      </c>
      <c r="D265" t="s">
        <v>606</v>
      </c>
      <c r="F265" t="s">
        <v>937</v>
      </c>
      <c r="G265" t="s">
        <v>938</v>
      </c>
      <c r="H265" t="s">
        <v>939</v>
      </c>
      <c r="I265" t="s">
        <v>636</v>
      </c>
      <c r="J265" t="s">
        <v>635</v>
      </c>
      <c r="K265">
        <v>188602</v>
      </c>
      <c r="L265">
        <v>93931</v>
      </c>
      <c r="M265">
        <v>94671</v>
      </c>
      <c r="N265">
        <v>42621</v>
      </c>
      <c r="O265">
        <v>178387</v>
      </c>
      <c r="P265">
        <v>87065</v>
      </c>
      <c r="Q265">
        <v>91322</v>
      </c>
      <c r="R265">
        <v>4.1900000000000004</v>
      </c>
    </row>
    <row r="266" spans="2:18" x14ac:dyDescent="0.25">
      <c r="B266" t="s">
        <v>35</v>
      </c>
      <c r="C266" t="s">
        <v>607</v>
      </c>
      <c r="D266" t="s">
        <v>608</v>
      </c>
      <c r="F266" t="s">
        <v>937</v>
      </c>
      <c r="G266" t="s">
        <v>938</v>
      </c>
      <c r="H266" t="s">
        <v>939</v>
      </c>
      <c r="I266" t="s">
        <v>646</v>
      </c>
      <c r="J266" t="s">
        <v>645</v>
      </c>
      <c r="K266">
        <v>103665</v>
      </c>
      <c r="L266">
        <v>52430</v>
      </c>
      <c r="M266">
        <v>51235</v>
      </c>
      <c r="N266">
        <v>20161</v>
      </c>
      <c r="O266">
        <v>101364</v>
      </c>
      <c r="P266">
        <v>50615</v>
      </c>
      <c r="Q266">
        <v>50749</v>
      </c>
      <c r="R266">
        <v>5.03</v>
      </c>
    </row>
    <row r="267" spans="2:18" x14ac:dyDescent="0.25">
      <c r="B267" t="s">
        <v>35</v>
      </c>
      <c r="C267" t="s">
        <v>135</v>
      </c>
      <c r="D267" t="s">
        <v>264</v>
      </c>
      <c r="F267" t="s">
        <v>937</v>
      </c>
      <c r="G267" t="s">
        <v>938</v>
      </c>
      <c r="H267" t="s">
        <v>939</v>
      </c>
      <c r="I267" t="s">
        <v>648</v>
      </c>
      <c r="J267" t="s">
        <v>647</v>
      </c>
      <c r="K267">
        <v>79846</v>
      </c>
      <c r="L267">
        <v>38605</v>
      </c>
      <c r="M267">
        <v>41241</v>
      </c>
      <c r="N267">
        <v>17544</v>
      </c>
      <c r="O267">
        <v>77066</v>
      </c>
      <c r="P267">
        <v>36370</v>
      </c>
      <c r="Q267">
        <v>40696</v>
      </c>
      <c r="R267">
        <v>4.3899999999999997</v>
      </c>
    </row>
    <row r="268" spans="2:18" x14ac:dyDescent="0.25">
      <c r="B268" t="s">
        <v>35</v>
      </c>
      <c r="C268" t="s">
        <v>609</v>
      </c>
      <c r="D268" t="s">
        <v>610</v>
      </c>
      <c r="F268" t="s">
        <v>937</v>
      </c>
      <c r="G268" t="s">
        <v>938</v>
      </c>
      <c r="H268" t="s">
        <v>939</v>
      </c>
      <c r="I268" t="s">
        <v>650</v>
      </c>
      <c r="J268" t="s">
        <v>649</v>
      </c>
      <c r="K268">
        <v>192277</v>
      </c>
      <c r="L268">
        <v>95369</v>
      </c>
      <c r="M268">
        <v>96908</v>
      </c>
      <c r="N268">
        <v>41997</v>
      </c>
      <c r="O268">
        <v>185184</v>
      </c>
      <c r="P268">
        <v>89063</v>
      </c>
      <c r="Q268">
        <v>96121</v>
      </c>
      <c r="R268">
        <v>4.4094578184156008</v>
      </c>
    </row>
    <row r="269" spans="2:18" x14ac:dyDescent="0.25">
      <c r="B269" t="s">
        <v>35</v>
      </c>
      <c r="C269" t="s">
        <v>611</v>
      </c>
      <c r="D269" t="s">
        <v>612</v>
      </c>
      <c r="F269" t="s">
        <v>937</v>
      </c>
      <c r="G269" t="s">
        <v>960</v>
      </c>
      <c r="H269" t="s">
        <v>961</v>
      </c>
      <c r="I269" t="s">
        <v>263</v>
      </c>
      <c r="J269" t="s">
        <v>133</v>
      </c>
      <c r="K269">
        <v>176877</v>
      </c>
      <c r="L269">
        <v>90022</v>
      </c>
      <c r="M269">
        <v>86855</v>
      </c>
      <c r="N269">
        <v>37659</v>
      </c>
      <c r="O269">
        <v>166607</v>
      </c>
      <c r="P269">
        <v>82075</v>
      </c>
      <c r="Q269">
        <v>84532</v>
      </c>
      <c r="R269">
        <v>4.4240951698133246</v>
      </c>
    </row>
    <row r="270" spans="2:18" x14ac:dyDescent="0.25">
      <c r="B270" t="s">
        <v>35</v>
      </c>
      <c r="C270" t="s">
        <v>613</v>
      </c>
      <c r="D270" t="s">
        <v>614</v>
      </c>
      <c r="F270" t="s">
        <v>937</v>
      </c>
      <c r="G270" t="s">
        <v>940</v>
      </c>
      <c r="H270" t="s">
        <v>941</v>
      </c>
      <c r="I270" t="s">
        <v>262</v>
      </c>
      <c r="J270" t="s">
        <v>132</v>
      </c>
      <c r="K270">
        <v>172042</v>
      </c>
      <c r="L270">
        <v>83452</v>
      </c>
      <c r="M270">
        <v>88590</v>
      </c>
      <c r="N270">
        <v>35201</v>
      </c>
      <c r="O270">
        <v>165692</v>
      </c>
      <c r="P270">
        <v>77786</v>
      </c>
      <c r="Q270">
        <v>87906</v>
      </c>
      <c r="R270">
        <v>4.71</v>
      </c>
    </row>
    <row r="271" spans="2:18" x14ac:dyDescent="0.25">
      <c r="B271" t="s">
        <v>35</v>
      </c>
      <c r="C271" t="s">
        <v>615</v>
      </c>
      <c r="D271" t="s">
        <v>616</v>
      </c>
      <c r="F271" t="s">
        <v>937</v>
      </c>
      <c r="G271" t="s">
        <v>938</v>
      </c>
      <c r="H271" t="s">
        <v>939</v>
      </c>
      <c r="I271" t="s">
        <v>652</v>
      </c>
      <c r="J271" t="s">
        <v>651</v>
      </c>
      <c r="K271">
        <v>437018</v>
      </c>
      <c r="L271">
        <v>212933</v>
      </c>
      <c r="M271">
        <v>224085</v>
      </c>
      <c r="N271">
        <v>94856</v>
      </c>
      <c r="O271">
        <v>409893</v>
      </c>
      <c r="P271">
        <v>193375</v>
      </c>
      <c r="Q271">
        <v>216518</v>
      </c>
      <c r="R271">
        <v>4.3212132073880412</v>
      </c>
    </row>
    <row r="272" spans="2:18" x14ac:dyDescent="0.25">
      <c r="B272" t="s">
        <v>35</v>
      </c>
      <c r="C272" t="s">
        <v>617</v>
      </c>
      <c r="D272" t="s">
        <v>618</v>
      </c>
      <c r="F272" t="s">
        <v>937</v>
      </c>
      <c r="G272" t="s">
        <v>938</v>
      </c>
      <c r="H272" t="s">
        <v>939</v>
      </c>
      <c r="I272" t="s">
        <v>658</v>
      </c>
      <c r="J272" t="s">
        <v>657</v>
      </c>
      <c r="K272">
        <v>82400</v>
      </c>
      <c r="L272">
        <v>41079</v>
      </c>
      <c r="M272">
        <v>41321</v>
      </c>
      <c r="N272">
        <v>18364</v>
      </c>
      <c r="O272">
        <v>78858</v>
      </c>
      <c r="P272">
        <v>38498</v>
      </c>
      <c r="Q272">
        <v>40360</v>
      </c>
      <c r="R272">
        <v>4.29</v>
      </c>
    </row>
    <row r="273" spans="2:18" x14ac:dyDescent="0.25">
      <c r="B273" t="s">
        <v>35</v>
      </c>
      <c r="C273" t="s">
        <v>619</v>
      </c>
      <c r="D273" t="s">
        <v>620</v>
      </c>
      <c r="F273" t="s">
        <v>937</v>
      </c>
      <c r="G273" t="s">
        <v>962</v>
      </c>
      <c r="H273" t="s">
        <v>963</v>
      </c>
      <c r="K273">
        <v>326845</v>
      </c>
      <c r="L273">
        <v>166612</v>
      </c>
      <c r="M273">
        <v>160233</v>
      </c>
      <c r="N273">
        <v>48899</v>
      </c>
      <c r="O273">
        <v>322411</v>
      </c>
      <c r="P273">
        <v>163146</v>
      </c>
      <c r="Q273">
        <v>159265</v>
      </c>
      <c r="R273">
        <v>6.59</v>
      </c>
    </row>
    <row r="274" spans="2:18" x14ac:dyDescent="0.25">
      <c r="B274" t="s">
        <v>35</v>
      </c>
      <c r="C274" t="s">
        <v>621</v>
      </c>
      <c r="D274" t="s">
        <v>622</v>
      </c>
      <c r="F274" t="s">
        <v>937</v>
      </c>
      <c r="G274" t="s">
        <v>964</v>
      </c>
      <c r="H274" t="s">
        <v>965</v>
      </c>
      <c r="K274">
        <v>215642</v>
      </c>
      <c r="L274">
        <v>111156</v>
      </c>
      <c r="M274">
        <v>104486</v>
      </c>
      <c r="N274">
        <v>35169</v>
      </c>
      <c r="O274">
        <v>194852</v>
      </c>
      <c r="P274">
        <v>97315</v>
      </c>
      <c r="Q274">
        <v>97537</v>
      </c>
      <c r="R274">
        <v>5.54</v>
      </c>
    </row>
    <row r="275" spans="2:18" x14ac:dyDescent="0.25">
      <c r="B275" t="s">
        <v>35</v>
      </c>
      <c r="C275" t="s">
        <v>623</v>
      </c>
      <c r="D275" t="s">
        <v>624</v>
      </c>
      <c r="F275" t="s">
        <v>966</v>
      </c>
      <c r="G275" t="s">
        <v>967</v>
      </c>
      <c r="H275" t="s">
        <v>968</v>
      </c>
      <c r="I275" t="s">
        <v>660</v>
      </c>
      <c r="J275" t="s">
        <v>659</v>
      </c>
      <c r="K275">
        <v>81505</v>
      </c>
      <c r="L275">
        <v>43659</v>
      </c>
      <c r="M275">
        <v>37846</v>
      </c>
      <c r="N275">
        <v>15657</v>
      </c>
      <c r="O275">
        <v>75345</v>
      </c>
      <c r="P275">
        <v>38556</v>
      </c>
      <c r="Q275">
        <v>36789</v>
      </c>
      <c r="R275">
        <v>4.8122245640927384</v>
      </c>
    </row>
    <row r="276" spans="2:18" x14ac:dyDescent="0.25">
      <c r="B276" t="s">
        <v>35</v>
      </c>
      <c r="C276" t="s">
        <v>625</v>
      </c>
      <c r="D276" t="s">
        <v>626</v>
      </c>
      <c r="F276" t="s">
        <v>966</v>
      </c>
      <c r="G276" t="s">
        <v>969</v>
      </c>
      <c r="H276" t="s">
        <v>970</v>
      </c>
      <c r="I276" t="s">
        <v>199</v>
      </c>
      <c r="J276" t="s">
        <v>65</v>
      </c>
      <c r="K276">
        <v>146271</v>
      </c>
      <c r="L276">
        <v>70361</v>
      </c>
      <c r="M276">
        <v>75910</v>
      </c>
      <c r="N276">
        <v>29216</v>
      </c>
      <c r="O276">
        <v>135652</v>
      </c>
      <c r="P276">
        <v>63204</v>
      </c>
      <c r="Q276">
        <v>72448</v>
      </c>
      <c r="R276">
        <v>4.6430722891566267</v>
      </c>
    </row>
    <row r="277" spans="2:18" x14ac:dyDescent="0.25">
      <c r="B277" t="s">
        <v>35</v>
      </c>
      <c r="C277" t="s">
        <v>627</v>
      </c>
      <c r="D277" t="s">
        <v>628</v>
      </c>
      <c r="F277" t="s">
        <v>966</v>
      </c>
      <c r="G277" t="s">
        <v>967</v>
      </c>
      <c r="H277" t="s">
        <v>968</v>
      </c>
      <c r="I277" t="s">
        <v>662</v>
      </c>
      <c r="J277" t="s">
        <v>661</v>
      </c>
      <c r="K277">
        <v>139772</v>
      </c>
      <c r="L277">
        <v>72240</v>
      </c>
      <c r="M277">
        <v>67532</v>
      </c>
      <c r="N277">
        <v>30285</v>
      </c>
      <c r="O277">
        <v>133144</v>
      </c>
      <c r="P277">
        <v>66517</v>
      </c>
      <c r="Q277">
        <v>66627</v>
      </c>
      <c r="R277">
        <v>4.3963678388641245</v>
      </c>
    </row>
    <row r="278" spans="2:18" x14ac:dyDescent="0.25">
      <c r="B278" t="s">
        <v>35</v>
      </c>
      <c r="C278" t="s">
        <v>629</v>
      </c>
      <c r="D278" t="s">
        <v>630</v>
      </c>
      <c r="F278" t="s">
        <v>966</v>
      </c>
      <c r="G278" t="s">
        <v>971</v>
      </c>
      <c r="H278" t="s">
        <v>972</v>
      </c>
      <c r="I278" t="s">
        <v>664</v>
      </c>
      <c r="J278" t="s">
        <v>663</v>
      </c>
      <c r="K278">
        <v>171514</v>
      </c>
      <c r="L278">
        <v>87731</v>
      </c>
      <c r="M278">
        <v>83783</v>
      </c>
      <c r="N278">
        <v>32998</v>
      </c>
      <c r="O278">
        <v>168355</v>
      </c>
      <c r="P278">
        <v>85056</v>
      </c>
      <c r="Q278">
        <v>83299</v>
      </c>
      <c r="R278">
        <v>5.0999999999999996</v>
      </c>
    </row>
    <row r="279" spans="2:18" x14ac:dyDescent="0.25">
      <c r="B279" t="s">
        <v>35</v>
      </c>
      <c r="C279" t="s">
        <v>631</v>
      </c>
      <c r="D279" t="s">
        <v>632</v>
      </c>
      <c r="F279" t="s">
        <v>966</v>
      </c>
      <c r="G279" t="s">
        <v>969</v>
      </c>
      <c r="H279" t="s">
        <v>970</v>
      </c>
      <c r="I279" t="s">
        <v>666</v>
      </c>
      <c r="J279" t="s">
        <v>665</v>
      </c>
      <c r="K279">
        <v>118301</v>
      </c>
      <c r="L279">
        <v>55735</v>
      </c>
      <c r="M279">
        <v>62566</v>
      </c>
      <c r="N279">
        <v>25700</v>
      </c>
      <c r="O279">
        <v>114972</v>
      </c>
      <c r="P279">
        <v>53280</v>
      </c>
      <c r="Q279">
        <v>61692</v>
      </c>
      <c r="R279">
        <v>4.47</v>
      </c>
    </row>
    <row r="280" spans="2:18" x14ac:dyDescent="0.25">
      <c r="B280" t="s">
        <v>35</v>
      </c>
      <c r="C280" t="s">
        <v>633</v>
      </c>
      <c r="D280" t="s">
        <v>634</v>
      </c>
      <c r="F280" t="s">
        <v>966</v>
      </c>
      <c r="G280" t="s">
        <v>971</v>
      </c>
      <c r="H280" t="s">
        <v>972</v>
      </c>
      <c r="I280" t="s">
        <v>668</v>
      </c>
      <c r="J280" t="s">
        <v>667</v>
      </c>
      <c r="K280">
        <v>284037</v>
      </c>
      <c r="L280">
        <v>139490</v>
      </c>
      <c r="M280">
        <v>144547</v>
      </c>
      <c r="N280">
        <v>54341</v>
      </c>
      <c r="O280">
        <v>273192</v>
      </c>
      <c r="P280">
        <v>131077</v>
      </c>
      <c r="Q280">
        <v>142115</v>
      </c>
      <c r="R280">
        <v>5.03</v>
      </c>
    </row>
    <row r="281" spans="2:18" x14ac:dyDescent="0.25">
      <c r="B281" t="s">
        <v>35</v>
      </c>
      <c r="C281" t="s">
        <v>635</v>
      </c>
      <c r="D281" t="s">
        <v>636</v>
      </c>
      <c r="F281" t="s">
        <v>966</v>
      </c>
      <c r="G281" t="s">
        <v>971</v>
      </c>
      <c r="H281" t="s">
        <v>972</v>
      </c>
      <c r="I281" t="s">
        <v>670</v>
      </c>
      <c r="J281" t="s">
        <v>669</v>
      </c>
      <c r="K281">
        <v>130445</v>
      </c>
      <c r="L281">
        <v>63582</v>
      </c>
      <c r="M281">
        <v>66863</v>
      </c>
      <c r="N281">
        <v>25662</v>
      </c>
      <c r="O281">
        <v>128377</v>
      </c>
      <c r="P281">
        <v>61793</v>
      </c>
      <c r="Q281">
        <v>66584</v>
      </c>
      <c r="R281">
        <v>5.0026108643129916</v>
      </c>
    </row>
    <row r="282" spans="2:18" x14ac:dyDescent="0.25">
      <c r="B282" t="s">
        <v>35</v>
      </c>
      <c r="C282" t="s">
        <v>637</v>
      </c>
      <c r="D282" t="s">
        <v>638</v>
      </c>
      <c r="F282" t="s">
        <v>966</v>
      </c>
      <c r="G282" t="s">
        <v>971</v>
      </c>
      <c r="H282" t="s">
        <v>972</v>
      </c>
      <c r="I282" t="s">
        <v>671</v>
      </c>
      <c r="J282" t="s">
        <v>41</v>
      </c>
      <c r="K282">
        <v>106884</v>
      </c>
      <c r="L282">
        <v>54864</v>
      </c>
      <c r="M282">
        <v>52020</v>
      </c>
      <c r="N282">
        <v>19936</v>
      </c>
      <c r="O282">
        <v>102774</v>
      </c>
      <c r="P282">
        <v>51561</v>
      </c>
      <c r="Q282">
        <v>51213</v>
      </c>
      <c r="R282">
        <v>5.16</v>
      </c>
    </row>
    <row r="283" spans="2:18" x14ac:dyDescent="0.25">
      <c r="B283" t="s">
        <v>35</v>
      </c>
      <c r="C283" t="s">
        <v>639</v>
      </c>
      <c r="D283" t="s">
        <v>640</v>
      </c>
      <c r="F283" t="s">
        <v>966</v>
      </c>
      <c r="G283" t="s">
        <v>969</v>
      </c>
      <c r="H283" t="s">
        <v>970</v>
      </c>
      <c r="I283" t="s">
        <v>673</v>
      </c>
      <c r="J283" t="s">
        <v>672</v>
      </c>
      <c r="K283">
        <v>105599</v>
      </c>
      <c r="L283">
        <v>50591</v>
      </c>
      <c r="M283">
        <v>55008</v>
      </c>
      <c r="N283">
        <v>22881</v>
      </c>
      <c r="O283">
        <v>103080</v>
      </c>
      <c r="P283">
        <v>48478</v>
      </c>
      <c r="Q283">
        <v>54602</v>
      </c>
      <c r="R283">
        <v>4.51</v>
      </c>
    </row>
    <row r="284" spans="2:18" x14ac:dyDescent="0.25">
      <c r="B284" t="s">
        <v>35</v>
      </c>
      <c r="C284" t="s">
        <v>641</v>
      </c>
      <c r="D284" t="s">
        <v>642</v>
      </c>
      <c r="F284" t="s">
        <v>966</v>
      </c>
      <c r="G284" t="s">
        <v>969</v>
      </c>
      <c r="H284" t="s">
        <v>970</v>
      </c>
      <c r="I284" t="s">
        <v>675</v>
      </c>
      <c r="J284" t="s">
        <v>674</v>
      </c>
      <c r="K284">
        <v>122106</v>
      </c>
      <c r="L284">
        <v>62150</v>
      </c>
      <c r="M284">
        <v>59956</v>
      </c>
      <c r="N284">
        <v>26390</v>
      </c>
      <c r="O284">
        <v>115580</v>
      </c>
      <c r="P284">
        <v>56368</v>
      </c>
      <c r="Q284">
        <v>59212</v>
      </c>
      <c r="R284">
        <v>4.3796892762410007</v>
      </c>
    </row>
    <row r="285" spans="2:18" x14ac:dyDescent="0.25">
      <c r="B285" t="s">
        <v>35</v>
      </c>
      <c r="C285" t="s">
        <v>643</v>
      </c>
      <c r="D285" t="s">
        <v>644</v>
      </c>
      <c r="F285" t="s">
        <v>973</v>
      </c>
      <c r="G285" t="s">
        <v>974</v>
      </c>
      <c r="H285" t="s">
        <v>975</v>
      </c>
      <c r="I285" t="s">
        <v>677</v>
      </c>
      <c r="J285" t="s">
        <v>676</v>
      </c>
      <c r="K285">
        <v>55412</v>
      </c>
      <c r="L285">
        <v>25556</v>
      </c>
      <c r="M285">
        <v>29856</v>
      </c>
      <c r="N285">
        <v>10933</v>
      </c>
      <c r="O285">
        <v>48520</v>
      </c>
      <c r="P285">
        <v>21308</v>
      </c>
      <c r="Q285">
        <v>27212</v>
      </c>
      <c r="R285">
        <v>4.4400000000000004</v>
      </c>
    </row>
    <row r="286" spans="2:18" x14ac:dyDescent="0.25">
      <c r="B286" t="s">
        <v>35</v>
      </c>
      <c r="C286" t="s">
        <v>645</v>
      </c>
      <c r="D286" t="s">
        <v>646</v>
      </c>
      <c r="F286" t="s">
        <v>973</v>
      </c>
      <c r="G286" t="s">
        <v>974</v>
      </c>
      <c r="H286" t="s">
        <v>975</v>
      </c>
      <c r="I286" t="s">
        <v>679</v>
      </c>
      <c r="J286" t="s">
        <v>678</v>
      </c>
      <c r="K286">
        <v>96703</v>
      </c>
      <c r="L286">
        <v>45466</v>
      </c>
      <c r="M286">
        <v>51237</v>
      </c>
      <c r="N286">
        <v>17414</v>
      </c>
      <c r="O286">
        <v>78553</v>
      </c>
      <c r="P286">
        <v>34280</v>
      </c>
      <c r="Q286">
        <v>44273</v>
      </c>
      <c r="R286">
        <v>4.51</v>
      </c>
    </row>
    <row r="287" spans="2:18" x14ac:dyDescent="0.25">
      <c r="B287" t="s">
        <v>35</v>
      </c>
      <c r="C287" t="s">
        <v>647</v>
      </c>
      <c r="D287" t="s">
        <v>648</v>
      </c>
      <c r="F287" t="s">
        <v>973</v>
      </c>
      <c r="G287" t="s">
        <v>976</v>
      </c>
      <c r="H287" t="s">
        <v>977</v>
      </c>
      <c r="I287" t="s">
        <v>681</v>
      </c>
      <c r="J287" t="s">
        <v>680</v>
      </c>
      <c r="K287">
        <v>40849</v>
      </c>
      <c r="L287">
        <v>19292</v>
      </c>
      <c r="M287">
        <v>21557</v>
      </c>
      <c r="N287">
        <v>8352</v>
      </c>
      <c r="O287">
        <v>36619</v>
      </c>
      <c r="P287">
        <v>16507</v>
      </c>
      <c r="Q287">
        <v>20112</v>
      </c>
      <c r="R287">
        <v>4.38</v>
      </c>
    </row>
    <row r="288" spans="2:18" x14ac:dyDescent="0.25">
      <c r="B288" t="s">
        <v>35</v>
      </c>
      <c r="C288" t="s">
        <v>649</v>
      </c>
      <c r="D288" t="s">
        <v>650</v>
      </c>
      <c r="F288" t="s">
        <v>973</v>
      </c>
      <c r="G288" t="s">
        <v>978</v>
      </c>
      <c r="H288" t="s">
        <v>979</v>
      </c>
      <c r="I288" t="s">
        <v>683</v>
      </c>
      <c r="J288" t="s">
        <v>682</v>
      </c>
      <c r="K288">
        <v>1430</v>
      </c>
      <c r="L288">
        <v>787</v>
      </c>
      <c r="M288">
        <v>643</v>
      </c>
      <c r="N288">
        <v>351</v>
      </c>
      <c r="O288">
        <v>1166</v>
      </c>
      <c r="P288">
        <v>612</v>
      </c>
      <c r="Q288">
        <v>554</v>
      </c>
      <c r="R288">
        <v>3.32</v>
      </c>
    </row>
    <row r="289" spans="2:18" x14ac:dyDescent="0.25">
      <c r="B289" t="s">
        <v>35</v>
      </c>
      <c r="C289" t="s">
        <v>133</v>
      </c>
      <c r="D289" t="s">
        <v>263</v>
      </c>
      <c r="F289" t="s">
        <v>973</v>
      </c>
      <c r="G289" t="s">
        <v>974</v>
      </c>
      <c r="H289" t="s">
        <v>975</v>
      </c>
      <c r="I289" t="s">
        <v>685</v>
      </c>
      <c r="J289" t="s">
        <v>684</v>
      </c>
      <c r="K289">
        <v>25563</v>
      </c>
      <c r="L289">
        <v>12253</v>
      </c>
      <c r="M289">
        <v>13310</v>
      </c>
      <c r="N289">
        <v>4610</v>
      </c>
      <c r="O289">
        <v>20423</v>
      </c>
      <c r="P289">
        <v>8815</v>
      </c>
      <c r="Q289">
        <v>11608</v>
      </c>
      <c r="R289">
        <v>4.43</v>
      </c>
    </row>
    <row r="290" spans="2:18" x14ac:dyDescent="0.25">
      <c r="B290" t="s">
        <v>35</v>
      </c>
      <c r="C290" t="s">
        <v>132</v>
      </c>
      <c r="D290" t="s">
        <v>262</v>
      </c>
      <c r="F290" t="s">
        <v>973</v>
      </c>
      <c r="G290" t="s">
        <v>976</v>
      </c>
      <c r="H290" t="s">
        <v>977</v>
      </c>
      <c r="I290" t="s">
        <v>303</v>
      </c>
      <c r="J290" t="s">
        <v>174</v>
      </c>
      <c r="K290">
        <v>165518</v>
      </c>
      <c r="L290">
        <v>80908</v>
      </c>
      <c r="M290">
        <v>84610</v>
      </c>
      <c r="N290">
        <v>33943</v>
      </c>
      <c r="O290">
        <v>155129</v>
      </c>
      <c r="P290">
        <v>74461</v>
      </c>
      <c r="Q290">
        <v>80668</v>
      </c>
      <c r="R290">
        <v>4.57</v>
      </c>
    </row>
    <row r="291" spans="2:18" x14ac:dyDescent="0.25">
      <c r="B291" t="s">
        <v>35</v>
      </c>
      <c r="C291" t="s">
        <v>651</v>
      </c>
      <c r="D291" t="s">
        <v>652</v>
      </c>
      <c r="F291" t="s">
        <v>973</v>
      </c>
      <c r="G291" t="s">
        <v>976</v>
      </c>
      <c r="H291" t="s">
        <v>977</v>
      </c>
      <c r="I291" t="s">
        <v>687</v>
      </c>
      <c r="J291" t="s">
        <v>686</v>
      </c>
      <c r="K291">
        <v>203883</v>
      </c>
      <c r="L291">
        <v>96472</v>
      </c>
      <c r="M291">
        <v>107411</v>
      </c>
      <c r="N291">
        <v>42658</v>
      </c>
      <c r="O291">
        <v>200442</v>
      </c>
      <c r="P291">
        <v>94263</v>
      </c>
      <c r="Q291">
        <v>106179</v>
      </c>
      <c r="R291">
        <v>4.7</v>
      </c>
    </row>
    <row r="292" spans="2:18" x14ac:dyDescent="0.25">
      <c r="B292" t="s">
        <v>35</v>
      </c>
      <c r="C292" t="s">
        <v>653</v>
      </c>
      <c r="D292" t="s">
        <v>654</v>
      </c>
      <c r="F292" t="s">
        <v>973</v>
      </c>
      <c r="G292" t="s">
        <v>976</v>
      </c>
      <c r="H292" t="s">
        <v>977</v>
      </c>
      <c r="I292" t="s">
        <v>689</v>
      </c>
      <c r="J292" t="s">
        <v>688</v>
      </c>
      <c r="K292">
        <v>167346</v>
      </c>
      <c r="L292">
        <v>82717</v>
      </c>
      <c r="M292">
        <v>84629</v>
      </c>
      <c r="N292">
        <v>37887</v>
      </c>
      <c r="O292">
        <v>159023</v>
      </c>
      <c r="P292">
        <v>77816</v>
      </c>
      <c r="Q292">
        <v>81207</v>
      </c>
      <c r="R292">
        <v>4.2</v>
      </c>
    </row>
    <row r="293" spans="2:18" x14ac:dyDescent="0.25">
      <c r="B293" t="s">
        <v>35</v>
      </c>
      <c r="C293" t="s">
        <v>655</v>
      </c>
      <c r="D293" t="s">
        <v>656</v>
      </c>
      <c r="F293" t="s">
        <v>973</v>
      </c>
      <c r="G293" t="s">
        <v>976</v>
      </c>
      <c r="H293" t="s">
        <v>977</v>
      </c>
      <c r="I293" t="s">
        <v>691</v>
      </c>
      <c r="J293" t="s">
        <v>690</v>
      </c>
      <c r="K293">
        <v>371579</v>
      </c>
      <c r="L293">
        <v>181308</v>
      </c>
      <c r="M293">
        <v>190271</v>
      </c>
      <c r="N293">
        <v>76899</v>
      </c>
      <c r="O293">
        <v>358147</v>
      </c>
      <c r="P293">
        <v>172439</v>
      </c>
      <c r="Q293">
        <v>185708</v>
      </c>
      <c r="R293">
        <v>4.66</v>
      </c>
    </row>
    <row r="294" spans="2:18" x14ac:dyDescent="0.25">
      <c r="B294" t="s">
        <v>35</v>
      </c>
      <c r="C294" t="s">
        <v>657</v>
      </c>
      <c r="D294" t="s">
        <v>658</v>
      </c>
      <c r="F294" t="s">
        <v>973</v>
      </c>
      <c r="G294" t="s">
        <v>978</v>
      </c>
      <c r="H294" t="s">
        <v>979</v>
      </c>
      <c r="I294" t="s">
        <v>693</v>
      </c>
      <c r="J294" t="s">
        <v>692</v>
      </c>
      <c r="K294">
        <v>173376</v>
      </c>
      <c r="L294">
        <v>85085</v>
      </c>
      <c r="M294">
        <v>88291</v>
      </c>
      <c r="N294">
        <v>37905</v>
      </c>
      <c r="O294">
        <v>170336</v>
      </c>
      <c r="P294">
        <v>82556</v>
      </c>
      <c r="Q294">
        <v>87780</v>
      </c>
      <c r="R294">
        <v>4.49</v>
      </c>
    </row>
    <row r="295" spans="2:18" x14ac:dyDescent="0.25">
      <c r="B295" t="s">
        <v>41</v>
      </c>
      <c r="C295" t="s">
        <v>659</v>
      </c>
      <c r="D295" t="s">
        <v>660</v>
      </c>
      <c r="F295" t="s">
        <v>973</v>
      </c>
      <c r="G295" t="s">
        <v>976</v>
      </c>
      <c r="H295" t="s">
        <v>977</v>
      </c>
      <c r="I295" t="s">
        <v>695</v>
      </c>
      <c r="J295" t="s">
        <v>694</v>
      </c>
      <c r="K295">
        <v>74994</v>
      </c>
      <c r="L295">
        <v>36496</v>
      </c>
      <c r="M295">
        <v>38498</v>
      </c>
      <c r="N295">
        <v>14405</v>
      </c>
      <c r="O295">
        <v>72600</v>
      </c>
      <c r="P295">
        <v>34501</v>
      </c>
      <c r="Q295">
        <v>38099</v>
      </c>
      <c r="R295">
        <v>5.04</v>
      </c>
    </row>
    <row r="296" spans="2:18" x14ac:dyDescent="0.25">
      <c r="B296" t="s">
        <v>41</v>
      </c>
      <c r="C296" t="s">
        <v>65</v>
      </c>
      <c r="D296" t="s">
        <v>199</v>
      </c>
      <c r="F296" t="s">
        <v>973</v>
      </c>
      <c r="G296" t="s">
        <v>974</v>
      </c>
      <c r="H296" t="s">
        <v>975</v>
      </c>
      <c r="I296" t="s">
        <v>697</v>
      </c>
      <c r="J296" t="s">
        <v>696</v>
      </c>
      <c r="K296">
        <v>160018</v>
      </c>
      <c r="L296">
        <v>74958</v>
      </c>
      <c r="M296">
        <v>85060</v>
      </c>
      <c r="N296">
        <v>32751</v>
      </c>
      <c r="O296">
        <v>146795</v>
      </c>
      <c r="P296">
        <v>67000</v>
      </c>
      <c r="Q296">
        <v>79795</v>
      </c>
      <c r="R296">
        <v>4.4800000000000004</v>
      </c>
    </row>
    <row r="297" spans="2:18" x14ac:dyDescent="0.25">
      <c r="B297" t="s">
        <v>41</v>
      </c>
      <c r="C297" t="s">
        <v>661</v>
      </c>
      <c r="D297" t="s">
        <v>662</v>
      </c>
      <c r="F297" t="s">
        <v>973</v>
      </c>
      <c r="G297" t="s">
        <v>980</v>
      </c>
      <c r="H297" t="s">
        <v>981</v>
      </c>
      <c r="I297" t="s">
        <v>699</v>
      </c>
      <c r="J297" t="s">
        <v>698</v>
      </c>
      <c r="K297">
        <v>686827</v>
      </c>
      <c r="L297">
        <v>322877</v>
      </c>
      <c r="M297">
        <v>363950</v>
      </c>
      <c r="N297">
        <v>148695</v>
      </c>
      <c r="O297">
        <v>662358</v>
      </c>
      <c r="P297">
        <v>310675</v>
      </c>
      <c r="Q297">
        <v>351683</v>
      </c>
      <c r="R297">
        <v>4.45</v>
      </c>
    </row>
    <row r="298" spans="2:18" x14ac:dyDescent="0.25">
      <c r="B298" t="s">
        <v>41</v>
      </c>
      <c r="C298" t="s">
        <v>663</v>
      </c>
      <c r="D298" t="s">
        <v>664</v>
      </c>
      <c r="F298" t="s">
        <v>973</v>
      </c>
      <c r="G298" t="s">
        <v>980</v>
      </c>
      <c r="H298" t="s">
        <v>981</v>
      </c>
      <c r="I298" t="s">
        <v>302</v>
      </c>
      <c r="J298" t="s">
        <v>173</v>
      </c>
      <c r="K298">
        <v>269522</v>
      </c>
      <c r="L298">
        <v>133635</v>
      </c>
      <c r="M298">
        <v>135887</v>
      </c>
      <c r="N298">
        <v>58058</v>
      </c>
      <c r="O298">
        <v>246671</v>
      </c>
      <c r="P298">
        <v>118332</v>
      </c>
      <c r="Q298">
        <v>128339</v>
      </c>
      <c r="R298">
        <v>4.25</v>
      </c>
    </row>
    <row r="299" spans="2:18" x14ac:dyDescent="0.25">
      <c r="B299" t="s">
        <v>41</v>
      </c>
      <c r="C299" t="s">
        <v>665</v>
      </c>
      <c r="D299" t="s">
        <v>666</v>
      </c>
      <c r="F299" t="s">
        <v>973</v>
      </c>
      <c r="G299" t="s">
        <v>980</v>
      </c>
      <c r="H299" t="s">
        <v>981</v>
      </c>
      <c r="I299" t="s">
        <v>301</v>
      </c>
      <c r="J299" t="s">
        <v>172</v>
      </c>
      <c r="K299">
        <v>244279</v>
      </c>
      <c r="L299">
        <v>120835</v>
      </c>
      <c r="M299">
        <v>123444</v>
      </c>
      <c r="N299">
        <v>56386</v>
      </c>
      <c r="O299">
        <v>230608</v>
      </c>
      <c r="P299">
        <v>110320</v>
      </c>
      <c r="Q299">
        <v>120288</v>
      </c>
      <c r="R299">
        <v>4.09</v>
      </c>
    </row>
    <row r="300" spans="2:18" x14ac:dyDescent="0.25">
      <c r="B300" t="s">
        <v>41</v>
      </c>
      <c r="C300" t="s">
        <v>667</v>
      </c>
      <c r="D300" t="s">
        <v>668</v>
      </c>
      <c r="F300" t="s">
        <v>973</v>
      </c>
      <c r="G300" t="s">
        <v>980</v>
      </c>
      <c r="H300" t="s">
        <v>981</v>
      </c>
      <c r="I300" t="s">
        <v>700</v>
      </c>
      <c r="J300" t="s">
        <v>176</v>
      </c>
      <c r="K300">
        <v>145768</v>
      </c>
      <c r="L300">
        <v>71875</v>
      </c>
      <c r="M300">
        <v>73893</v>
      </c>
      <c r="N300">
        <v>34224</v>
      </c>
      <c r="O300">
        <v>143744</v>
      </c>
      <c r="P300">
        <v>70065</v>
      </c>
      <c r="Q300">
        <v>73679</v>
      </c>
      <c r="R300">
        <v>4.2</v>
      </c>
    </row>
    <row r="301" spans="2:18" x14ac:dyDescent="0.25">
      <c r="B301" t="s">
        <v>41</v>
      </c>
      <c r="C301" t="s">
        <v>669</v>
      </c>
      <c r="D301" t="s">
        <v>670</v>
      </c>
      <c r="F301" t="s">
        <v>973</v>
      </c>
      <c r="G301" t="s">
        <v>980</v>
      </c>
      <c r="H301" t="s">
        <v>981</v>
      </c>
      <c r="I301" t="s">
        <v>702</v>
      </c>
      <c r="J301" t="s">
        <v>701</v>
      </c>
      <c r="K301">
        <v>305670</v>
      </c>
      <c r="L301">
        <v>146698</v>
      </c>
      <c r="M301">
        <v>158972</v>
      </c>
      <c r="N301">
        <v>61692</v>
      </c>
      <c r="O301">
        <v>278843</v>
      </c>
      <c r="P301">
        <v>129168</v>
      </c>
      <c r="Q301">
        <v>149675</v>
      </c>
      <c r="R301">
        <v>4.5199999999999996</v>
      </c>
    </row>
    <row r="302" spans="2:18" x14ac:dyDescent="0.25">
      <c r="B302" t="s">
        <v>41</v>
      </c>
      <c r="C302" t="s">
        <v>41</v>
      </c>
      <c r="D302" t="s">
        <v>671</v>
      </c>
      <c r="F302" t="s">
        <v>973</v>
      </c>
      <c r="G302" t="s">
        <v>974</v>
      </c>
      <c r="H302" t="s">
        <v>975</v>
      </c>
      <c r="I302" t="s">
        <v>704</v>
      </c>
      <c r="J302" t="s">
        <v>703</v>
      </c>
      <c r="K302">
        <v>84368</v>
      </c>
      <c r="L302">
        <v>36787</v>
      </c>
      <c r="M302">
        <v>47581</v>
      </c>
      <c r="N302">
        <v>16262</v>
      </c>
      <c r="O302">
        <v>72396</v>
      </c>
      <c r="P302">
        <v>30902</v>
      </c>
      <c r="Q302">
        <v>41494</v>
      </c>
      <c r="R302">
        <v>4.45</v>
      </c>
    </row>
    <row r="303" spans="2:18" x14ac:dyDescent="0.25">
      <c r="B303" t="s">
        <v>41</v>
      </c>
      <c r="C303" t="s">
        <v>672</v>
      </c>
      <c r="D303" t="s">
        <v>673</v>
      </c>
      <c r="F303" t="s">
        <v>973</v>
      </c>
      <c r="G303" t="s">
        <v>978</v>
      </c>
      <c r="H303" t="s">
        <v>979</v>
      </c>
      <c r="I303" t="s">
        <v>706</v>
      </c>
      <c r="J303" t="s">
        <v>705</v>
      </c>
      <c r="K303">
        <v>118775</v>
      </c>
      <c r="L303">
        <v>58117</v>
      </c>
      <c r="M303">
        <v>60658</v>
      </c>
      <c r="N303">
        <v>29798</v>
      </c>
      <c r="O303">
        <v>116148</v>
      </c>
      <c r="P303">
        <v>55784</v>
      </c>
      <c r="Q303">
        <v>60364</v>
      </c>
      <c r="R303">
        <v>3.9</v>
      </c>
    </row>
    <row r="304" spans="2:18" x14ac:dyDescent="0.25">
      <c r="B304" t="s">
        <v>41</v>
      </c>
      <c r="C304" t="s">
        <v>674</v>
      </c>
      <c r="D304" t="s">
        <v>675</v>
      </c>
      <c r="F304" t="s">
        <v>973</v>
      </c>
      <c r="G304" t="s">
        <v>978</v>
      </c>
      <c r="H304" t="s">
        <v>979</v>
      </c>
      <c r="I304" t="s">
        <v>708</v>
      </c>
      <c r="J304" t="s">
        <v>707</v>
      </c>
      <c r="K304">
        <v>157564</v>
      </c>
      <c r="L304">
        <v>75476</v>
      </c>
      <c r="M304">
        <v>82088</v>
      </c>
      <c r="N304">
        <v>39415</v>
      </c>
      <c r="O304">
        <v>155488</v>
      </c>
      <c r="P304">
        <v>73636</v>
      </c>
      <c r="Q304">
        <v>81852</v>
      </c>
      <c r="R304">
        <v>3.94</v>
      </c>
    </row>
    <row r="305" spans="2:18" x14ac:dyDescent="0.25">
      <c r="B305" t="s">
        <v>39</v>
      </c>
      <c r="C305" t="s">
        <v>676</v>
      </c>
      <c r="D305" t="s">
        <v>677</v>
      </c>
      <c r="F305" t="s">
        <v>973</v>
      </c>
      <c r="G305" t="s">
        <v>978</v>
      </c>
      <c r="H305" t="s">
        <v>979</v>
      </c>
      <c r="I305" t="s">
        <v>710</v>
      </c>
      <c r="J305" t="s">
        <v>709</v>
      </c>
      <c r="K305">
        <v>111485</v>
      </c>
      <c r="L305">
        <v>54148</v>
      </c>
      <c r="M305">
        <v>57337</v>
      </c>
      <c r="N305">
        <v>28355</v>
      </c>
      <c r="O305">
        <v>109561</v>
      </c>
      <c r="P305">
        <v>52557</v>
      </c>
      <c r="Q305">
        <v>57004</v>
      </c>
      <c r="R305">
        <v>3.86</v>
      </c>
    </row>
    <row r="306" spans="2:18" x14ac:dyDescent="0.25">
      <c r="B306" t="s">
        <v>39</v>
      </c>
      <c r="C306" t="s">
        <v>678</v>
      </c>
      <c r="D306" t="s">
        <v>679</v>
      </c>
      <c r="F306" t="s">
        <v>973</v>
      </c>
      <c r="G306" t="s">
        <v>974</v>
      </c>
      <c r="H306" t="s">
        <v>975</v>
      </c>
      <c r="I306" t="s">
        <v>712</v>
      </c>
      <c r="J306" t="s">
        <v>711</v>
      </c>
      <c r="K306">
        <v>29796</v>
      </c>
      <c r="L306">
        <v>13814</v>
      </c>
      <c r="M306">
        <v>15982</v>
      </c>
      <c r="N306">
        <v>6109</v>
      </c>
      <c r="O306">
        <v>25698</v>
      </c>
      <c r="P306">
        <v>11234</v>
      </c>
      <c r="Q306">
        <v>14464</v>
      </c>
      <c r="R306">
        <v>4.21</v>
      </c>
    </row>
    <row r="307" spans="2:18" x14ac:dyDescent="0.25">
      <c r="B307" t="s">
        <v>39</v>
      </c>
      <c r="C307" t="s">
        <v>680</v>
      </c>
      <c r="D307" t="s">
        <v>681</v>
      </c>
      <c r="F307" t="s">
        <v>973</v>
      </c>
      <c r="G307" t="s">
        <v>978</v>
      </c>
      <c r="H307" t="s">
        <v>979</v>
      </c>
      <c r="I307" t="s">
        <v>714</v>
      </c>
      <c r="J307" t="s">
        <v>713</v>
      </c>
      <c r="K307">
        <v>167023</v>
      </c>
      <c r="L307">
        <v>81444</v>
      </c>
      <c r="M307">
        <v>85579</v>
      </c>
      <c r="N307">
        <v>42454</v>
      </c>
      <c r="O307">
        <v>161869</v>
      </c>
      <c r="P307">
        <v>77714</v>
      </c>
      <c r="Q307">
        <v>84155</v>
      </c>
      <c r="R307">
        <v>3.8128091581476422</v>
      </c>
    </row>
    <row r="308" spans="2:18" x14ac:dyDescent="0.25">
      <c r="B308" t="s">
        <v>39</v>
      </c>
      <c r="C308" t="s">
        <v>682</v>
      </c>
      <c r="D308" t="s">
        <v>683</v>
      </c>
      <c r="F308" t="s">
        <v>973</v>
      </c>
      <c r="G308" t="s">
        <v>974</v>
      </c>
      <c r="H308" t="s">
        <v>975</v>
      </c>
      <c r="I308" t="s">
        <v>716</v>
      </c>
      <c r="J308" t="s">
        <v>715</v>
      </c>
      <c r="K308">
        <v>111566</v>
      </c>
      <c r="L308">
        <v>52753</v>
      </c>
      <c r="M308">
        <v>58813</v>
      </c>
      <c r="N308">
        <v>23041</v>
      </c>
      <c r="O308">
        <v>106742</v>
      </c>
      <c r="P308">
        <v>49376</v>
      </c>
      <c r="Q308">
        <v>57366</v>
      </c>
      <c r="R308">
        <v>4.63</v>
      </c>
    </row>
    <row r="309" spans="2:18" x14ac:dyDescent="0.25">
      <c r="B309" t="s">
        <v>39</v>
      </c>
      <c r="C309" t="s">
        <v>684</v>
      </c>
      <c r="D309" t="s">
        <v>685</v>
      </c>
      <c r="F309" t="s">
        <v>973</v>
      </c>
      <c r="G309" t="s">
        <v>974</v>
      </c>
      <c r="H309" t="s">
        <v>975</v>
      </c>
      <c r="I309" t="s">
        <v>718</v>
      </c>
      <c r="J309" t="s">
        <v>717</v>
      </c>
      <c r="K309">
        <v>47123</v>
      </c>
      <c r="L309">
        <v>20149</v>
      </c>
      <c r="M309">
        <v>26974</v>
      </c>
      <c r="N309">
        <v>8639</v>
      </c>
      <c r="O309">
        <v>36284</v>
      </c>
      <c r="P309">
        <v>15209</v>
      </c>
      <c r="Q309">
        <v>21075</v>
      </c>
      <c r="R309">
        <v>4.2</v>
      </c>
    </row>
    <row r="310" spans="2:18" x14ac:dyDescent="0.25">
      <c r="B310" t="s">
        <v>39</v>
      </c>
      <c r="C310" t="s">
        <v>174</v>
      </c>
      <c r="D310" t="s">
        <v>303</v>
      </c>
      <c r="F310" t="s">
        <v>973</v>
      </c>
      <c r="G310" t="s">
        <v>974</v>
      </c>
      <c r="H310" t="s">
        <v>975</v>
      </c>
      <c r="I310" t="s">
        <v>720</v>
      </c>
      <c r="J310" t="s">
        <v>719</v>
      </c>
      <c r="K310">
        <v>24926</v>
      </c>
      <c r="L310">
        <v>10711</v>
      </c>
      <c r="M310">
        <v>14215</v>
      </c>
      <c r="N310">
        <v>4470</v>
      </c>
      <c r="O310">
        <v>17994</v>
      </c>
      <c r="P310">
        <v>7614</v>
      </c>
      <c r="Q310">
        <v>10380</v>
      </c>
      <c r="R310">
        <v>4.03</v>
      </c>
    </row>
    <row r="311" spans="2:18" x14ac:dyDescent="0.25">
      <c r="B311" t="s">
        <v>39</v>
      </c>
      <c r="C311" t="s">
        <v>686</v>
      </c>
      <c r="D311" t="s">
        <v>687</v>
      </c>
      <c r="F311" t="s">
        <v>973</v>
      </c>
      <c r="G311" t="s">
        <v>974</v>
      </c>
      <c r="H311" t="s">
        <v>975</v>
      </c>
      <c r="I311" t="s">
        <v>722</v>
      </c>
      <c r="J311" t="s">
        <v>721</v>
      </c>
      <c r="K311">
        <v>198038</v>
      </c>
      <c r="L311">
        <v>93487</v>
      </c>
      <c r="M311">
        <v>104551</v>
      </c>
      <c r="N311">
        <v>38737</v>
      </c>
      <c r="O311">
        <v>179446</v>
      </c>
      <c r="P311">
        <v>82499</v>
      </c>
      <c r="Q311">
        <v>96947</v>
      </c>
      <c r="R311">
        <v>4.63</v>
      </c>
    </row>
    <row r="312" spans="2:18" x14ac:dyDescent="0.25">
      <c r="B312" t="s">
        <v>39</v>
      </c>
      <c r="C312" t="s">
        <v>688</v>
      </c>
      <c r="D312" t="s">
        <v>689</v>
      </c>
      <c r="F312" t="s">
        <v>973</v>
      </c>
      <c r="G312" t="s">
        <v>980</v>
      </c>
      <c r="H312" t="s">
        <v>981</v>
      </c>
      <c r="I312" t="s">
        <v>724</v>
      </c>
      <c r="J312" t="s">
        <v>723</v>
      </c>
      <c r="K312">
        <v>332520</v>
      </c>
      <c r="L312">
        <v>159084</v>
      </c>
      <c r="M312">
        <v>173436</v>
      </c>
      <c r="N312">
        <v>66231</v>
      </c>
      <c r="O312">
        <v>291234</v>
      </c>
      <c r="P312">
        <v>135533</v>
      </c>
      <c r="Q312">
        <v>155701</v>
      </c>
      <c r="R312">
        <v>4.4000000000000004</v>
      </c>
    </row>
    <row r="313" spans="2:18" x14ac:dyDescent="0.25">
      <c r="B313" t="s">
        <v>39</v>
      </c>
      <c r="C313" t="s">
        <v>690</v>
      </c>
      <c r="D313" t="s">
        <v>691</v>
      </c>
      <c r="F313" t="s">
        <v>973</v>
      </c>
      <c r="G313" t="s">
        <v>976</v>
      </c>
      <c r="H313" t="s">
        <v>977</v>
      </c>
      <c r="I313" t="s">
        <v>726</v>
      </c>
      <c r="J313" t="s">
        <v>725</v>
      </c>
      <c r="K313">
        <v>132209</v>
      </c>
      <c r="L313">
        <v>62441</v>
      </c>
      <c r="M313">
        <v>69768</v>
      </c>
      <c r="N313">
        <v>25916</v>
      </c>
      <c r="O313">
        <v>125833</v>
      </c>
      <c r="P313">
        <v>58194</v>
      </c>
      <c r="Q313">
        <v>67639</v>
      </c>
      <c r="R313">
        <v>4.8600000000000003</v>
      </c>
    </row>
    <row r="314" spans="2:18" x14ac:dyDescent="0.25">
      <c r="B314" t="s">
        <v>39</v>
      </c>
      <c r="C314" t="s">
        <v>692</v>
      </c>
      <c r="D314" t="s">
        <v>693</v>
      </c>
      <c r="F314" t="s">
        <v>973</v>
      </c>
      <c r="G314" t="s">
        <v>976</v>
      </c>
      <c r="H314" t="s">
        <v>977</v>
      </c>
      <c r="I314" t="s">
        <v>728</v>
      </c>
      <c r="J314" t="s">
        <v>727</v>
      </c>
      <c r="K314">
        <v>332869</v>
      </c>
      <c r="L314">
        <v>155953</v>
      </c>
      <c r="M314">
        <v>176916</v>
      </c>
      <c r="N314">
        <v>64876</v>
      </c>
      <c r="O314">
        <v>312746</v>
      </c>
      <c r="P314">
        <v>146138</v>
      </c>
      <c r="Q314">
        <v>166608</v>
      </c>
      <c r="R314">
        <v>4.82</v>
      </c>
    </row>
    <row r="315" spans="2:18" x14ac:dyDescent="0.25">
      <c r="B315" t="s">
        <v>39</v>
      </c>
      <c r="C315" t="s">
        <v>694</v>
      </c>
      <c r="D315" t="s">
        <v>695</v>
      </c>
      <c r="F315" t="s">
        <v>973</v>
      </c>
      <c r="G315" t="s">
        <v>974</v>
      </c>
      <c r="H315" t="s">
        <v>975</v>
      </c>
      <c r="I315" t="s">
        <v>730</v>
      </c>
      <c r="J315" t="s">
        <v>729</v>
      </c>
      <c r="K315">
        <v>33264</v>
      </c>
      <c r="L315">
        <v>15154</v>
      </c>
      <c r="M315">
        <v>18110</v>
      </c>
      <c r="N315">
        <v>6564</v>
      </c>
      <c r="O315">
        <v>31265</v>
      </c>
      <c r="P315">
        <v>14011</v>
      </c>
      <c r="Q315">
        <v>17254</v>
      </c>
      <c r="R315">
        <v>4.76</v>
      </c>
    </row>
    <row r="316" spans="2:18" x14ac:dyDescent="0.25">
      <c r="B316" t="s">
        <v>39</v>
      </c>
      <c r="C316" t="s">
        <v>696</v>
      </c>
      <c r="D316" t="s">
        <v>697</v>
      </c>
      <c r="F316" t="s">
        <v>973</v>
      </c>
      <c r="G316" t="s">
        <v>976</v>
      </c>
      <c r="H316" t="s">
        <v>977</v>
      </c>
      <c r="I316" t="s">
        <v>732</v>
      </c>
      <c r="J316" t="s">
        <v>731</v>
      </c>
      <c r="K316">
        <v>48245</v>
      </c>
      <c r="L316">
        <v>22023</v>
      </c>
      <c r="M316">
        <v>26222</v>
      </c>
      <c r="N316">
        <v>10195</v>
      </c>
      <c r="O316">
        <v>44838</v>
      </c>
      <c r="P316">
        <v>19601</v>
      </c>
      <c r="Q316">
        <v>25237</v>
      </c>
      <c r="R316">
        <v>4.4000000000000004</v>
      </c>
    </row>
    <row r="317" spans="2:18" x14ac:dyDescent="0.25">
      <c r="B317" t="s">
        <v>39</v>
      </c>
      <c r="C317" t="s">
        <v>698</v>
      </c>
      <c r="D317" t="s">
        <v>699</v>
      </c>
      <c r="F317" t="s">
        <v>973</v>
      </c>
      <c r="G317" t="s">
        <v>974</v>
      </c>
      <c r="H317" t="s">
        <v>975</v>
      </c>
      <c r="I317" t="s">
        <v>734</v>
      </c>
      <c r="J317" t="s">
        <v>733</v>
      </c>
      <c r="K317">
        <v>99772</v>
      </c>
      <c r="L317">
        <v>44262</v>
      </c>
      <c r="M317">
        <v>55510</v>
      </c>
      <c r="N317">
        <v>20753</v>
      </c>
      <c r="O317">
        <v>87251</v>
      </c>
      <c r="P317">
        <v>37231</v>
      </c>
      <c r="Q317">
        <v>50020</v>
      </c>
      <c r="R317">
        <v>4.2</v>
      </c>
    </row>
    <row r="318" spans="2:18" x14ac:dyDescent="0.25">
      <c r="B318" t="s">
        <v>39</v>
      </c>
      <c r="C318" t="s">
        <v>173</v>
      </c>
      <c r="D318" t="s">
        <v>302</v>
      </c>
      <c r="F318" t="s">
        <v>973</v>
      </c>
      <c r="G318" t="s">
        <v>978</v>
      </c>
      <c r="H318" t="s">
        <v>979</v>
      </c>
      <c r="I318" t="s">
        <v>736</v>
      </c>
      <c r="J318" t="s">
        <v>735</v>
      </c>
      <c r="K318">
        <v>33978</v>
      </c>
      <c r="L318">
        <v>17085</v>
      </c>
      <c r="M318">
        <v>16893</v>
      </c>
      <c r="N318">
        <v>7727</v>
      </c>
      <c r="O318">
        <v>33227</v>
      </c>
      <c r="P318">
        <v>16373</v>
      </c>
      <c r="Q318">
        <v>16854</v>
      </c>
      <c r="R318">
        <v>4.3</v>
      </c>
    </row>
    <row r="319" spans="2:18" x14ac:dyDescent="0.25">
      <c r="B319" t="s">
        <v>39</v>
      </c>
      <c r="C319" t="s">
        <v>172</v>
      </c>
      <c r="D319" t="s">
        <v>301</v>
      </c>
      <c r="F319" t="s">
        <v>973</v>
      </c>
      <c r="G319" t="s">
        <v>974</v>
      </c>
      <c r="H319" t="s">
        <v>975</v>
      </c>
      <c r="I319" t="s">
        <v>738</v>
      </c>
      <c r="J319" t="s">
        <v>737</v>
      </c>
      <c r="K319">
        <v>2815</v>
      </c>
      <c r="L319">
        <v>1691</v>
      </c>
      <c r="M319">
        <v>1124</v>
      </c>
      <c r="N319">
        <v>412</v>
      </c>
      <c r="O319">
        <v>1986</v>
      </c>
      <c r="P319">
        <v>986</v>
      </c>
      <c r="Q319">
        <v>1000</v>
      </c>
      <c r="R319">
        <v>4.82</v>
      </c>
    </row>
    <row r="320" spans="2:18" x14ac:dyDescent="0.25">
      <c r="B320" t="s">
        <v>39</v>
      </c>
      <c r="C320" t="s">
        <v>176</v>
      </c>
      <c r="D320" t="s">
        <v>700</v>
      </c>
      <c r="F320" t="s">
        <v>973</v>
      </c>
      <c r="G320" t="s">
        <v>980</v>
      </c>
      <c r="H320" t="s">
        <v>981</v>
      </c>
      <c r="I320" t="s">
        <v>300</v>
      </c>
      <c r="J320" t="s">
        <v>171</v>
      </c>
      <c r="K320">
        <v>343270</v>
      </c>
      <c r="L320">
        <v>164196</v>
      </c>
      <c r="M320">
        <v>179074</v>
      </c>
      <c r="N320">
        <v>73900</v>
      </c>
      <c r="O320">
        <v>328452</v>
      </c>
      <c r="P320">
        <v>155140</v>
      </c>
      <c r="Q320">
        <v>173312</v>
      </c>
      <c r="R320">
        <v>4.4400000000000004</v>
      </c>
    </row>
    <row r="321" spans="2:18" x14ac:dyDescent="0.25">
      <c r="B321" t="s">
        <v>39</v>
      </c>
      <c r="C321" t="s">
        <v>701</v>
      </c>
      <c r="D321" t="s">
        <v>702</v>
      </c>
      <c r="F321" t="s">
        <v>973</v>
      </c>
      <c r="G321" t="s">
        <v>976</v>
      </c>
      <c r="H321" t="s">
        <v>977</v>
      </c>
      <c r="I321" t="s">
        <v>740</v>
      </c>
      <c r="J321" t="s">
        <v>739</v>
      </c>
      <c r="K321">
        <v>160956</v>
      </c>
      <c r="L321">
        <v>75517</v>
      </c>
      <c r="M321">
        <v>85439</v>
      </c>
      <c r="N321">
        <v>32745</v>
      </c>
      <c r="O321">
        <v>153494</v>
      </c>
      <c r="P321">
        <v>70061</v>
      </c>
      <c r="Q321">
        <v>83433</v>
      </c>
      <c r="R321">
        <v>4.6900000000000004</v>
      </c>
    </row>
    <row r="322" spans="2:18" x14ac:dyDescent="0.25">
      <c r="B322" t="s">
        <v>39</v>
      </c>
      <c r="C322" t="s">
        <v>703</v>
      </c>
      <c r="D322" t="s">
        <v>704</v>
      </c>
      <c r="F322" t="s">
        <v>973</v>
      </c>
      <c r="G322" t="s">
        <v>980</v>
      </c>
      <c r="H322" t="s">
        <v>981</v>
      </c>
      <c r="I322" t="s">
        <v>304</v>
      </c>
      <c r="J322" t="s">
        <v>175</v>
      </c>
      <c r="K322">
        <v>277165</v>
      </c>
      <c r="L322">
        <v>134941</v>
      </c>
      <c r="M322">
        <v>142224</v>
      </c>
      <c r="N322">
        <v>66991</v>
      </c>
      <c r="O322">
        <v>271040</v>
      </c>
      <c r="P322">
        <v>129929</v>
      </c>
      <c r="Q322">
        <v>141111</v>
      </c>
      <c r="R322">
        <v>4.05</v>
      </c>
    </row>
    <row r="323" spans="2:18" x14ac:dyDescent="0.25">
      <c r="B323" t="s">
        <v>39</v>
      </c>
      <c r="C323" t="s">
        <v>705</v>
      </c>
      <c r="D323" t="s">
        <v>706</v>
      </c>
      <c r="F323" t="s">
        <v>973</v>
      </c>
      <c r="G323" t="s">
        <v>976</v>
      </c>
      <c r="H323" t="s">
        <v>977</v>
      </c>
      <c r="I323" t="s">
        <v>742</v>
      </c>
      <c r="J323" t="s">
        <v>741</v>
      </c>
      <c r="K323">
        <v>165348</v>
      </c>
      <c r="L323">
        <v>74821</v>
      </c>
      <c r="M323">
        <v>90527</v>
      </c>
      <c r="N323">
        <v>35268</v>
      </c>
      <c r="O323">
        <v>156242</v>
      </c>
      <c r="P323">
        <v>68956</v>
      </c>
      <c r="Q323">
        <v>87286</v>
      </c>
      <c r="R323">
        <v>4.43</v>
      </c>
    </row>
    <row r="324" spans="2:18" x14ac:dyDescent="0.25">
      <c r="B324" t="s">
        <v>39</v>
      </c>
      <c r="C324" t="s">
        <v>707</v>
      </c>
      <c r="D324" t="s">
        <v>708</v>
      </c>
      <c r="F324" t="s">
        <v>973</v>
      </c>
      <c r="G324" t="s">
        <v>976</v>
      </c>
      <c r="H324" t="s">
        <v>977</v>
      </c>
      <c r="I324" t="s">
        <v>744</v>
      </c>
      <c r="J324" t="s">
        <v>743</v>
      </c>
      <c r="K324">
        <v>220447</v>
      </c>
      <c r="L324">
        <v>107333</v>
      </c>
      <c r="M324">
        <v>113114</v>
      </c>
      <c r="N324">
        <v>45394</v>
      </c>
      <c r="O324">
        <v>211983</v>
      </c>
      <c r="P324">
        <v>100728</v>
      </c>
      <c r="Q324">
        <v>111255</v>
      </c>
      <c r="R324">
        <v>4.67</v>
      </c>
    </row>
    <row r="325" spans="2:18" x14ac:dyDescent="0.25">
      <c r="B325" t="s">
        <v>39</v>
      </c>
      <c r="C325" t="s">
        <v>709</v>
      </c>
      <c r="D325" t="s">
        <v>710</v>
      </c>
      <c r="F325" t="s">
        <v>973</v>
      </c>
      <c r="G325" t="s">
        <v>978</v>
      </c>
      <c r="H325" t="s">
        <v>979</v>
      </c>
      <c r="I325" t="s">
        <v>746</v>
      </c>
      <c r="J325" t="s">
        <v>745</v>
      </c>
      <c r="K325">
        <v>267946</v>
      </c>
      <c r="L325">
        <v>130575</v>
      </c>
      <c r="M325">
        <v>137371</v>
      </c>
      <c r="N325">
        <v>61710</v>
      </c>
      <c r="O325">
        <v>253579</v>
      </c>
      <c r="P325">
        <v>121138</v>
      </c>
      <c r="Q325">
        <v>132441</v>
      </c>
      <c r="R325">
        <v>4.1100000000000003</v>
      </c>
    </row>
    <row r="326" spans="2:18" x14ac:dyDescent="0.25">
      <c r="B326" t="s">
        <v>39</v>
      </c>
      <c r="C326" t="s">
        <v>711</v>
      </c>
      <c r="D326" t="s">
        <v>712</v>
      </c>
      <c r="F326" t="s">
        <v>973</v>
      </c>
      <c r="G326" t="s">
        <v>976</v>
      </c>
      <c r="H326" t="s">
        <v>977</v>
      </c>
      <c r="I326" t="s">
        <v>748</v>
      </c>
      <c r="J326" t="s">
        <v>747</v>
      </c>
      <c r="K326">
        <v>209301</v>
      </c>
      <c r="L326">
        <v>98623</v>
      </c>
      <c r="M326">
        <v>110678</v>
      </c>
      <c r="N326">
        <v>43549</v>
      </c>
      <c r="O326">
        <v>201163</v>
      </c>
      <c r="P326">
        <v>92992</v>
      </c>
      <c r="Q326">
        <v>108171</v>
      </c>
      <c r="R326">
        <v>4.62</v>
      </c>
    </row>
    <row r="327" spans="2:18" x14ac:dyDescent="0.25">
      <c r="B327" t="s">
        <v>39</v>
      </c>
      <c r="C327" t="s">
        <v>713</v>
      </c>
      <c r="D327" t="s">
        <v>714</v>
      </c>
      <c r="F327" t="s">
        <v>973</v>
      </c>
      <c r="G327" t="s">
        <v>978</v>
      </c>
      <c r="H327" t="s">
        <v>979</v>
      </c>
      <c r="I327" t="s">
        <v>750</v>
      </c>
      <c r="J327" t="s">
        <v>749</v>
      </c>
      <c r="K327">
        <v>157774</v>
      </c>
      <c r="L327">
        <v>75527</v>
      </c>
      <c r="M327">
        <v>82247</v>
      </c>
      <c r="N327">
        <v>40107</v>
      </c>
      <c r="O327">
        <v>155450</v>
      </c>
      <c r="P327">
        <v>73598</v>
      </c>
      <c r="Q327">
        <v>81852</v>
      </c>
      <c r="R327">
        <v>3.88</v>
      </c>
    </row>
    <row r="328" spans="2:18" x14ac:dyDescent="0.25">
      <c r="B328" t="s">
        <v>39</v>
      </c>
      <c r="C328" t="s">
        <v>715</v>
      </c>
      <c r="D328" t="s">
        <v>716</v>
      </c>
      <c r="F328" t="s">
        <v>973</v>
      </c>
      <c r="G328" t="s">
        <v>978</v>
      </c>
      <c r="H328" t="s">
        <v>979</v>
      </c>
      <c r="I328" t="s">
        <v>752</v>
      </c>
      <c r="J328" t="s">
        <v>751</v>
      </c>
      <c r="K328">
        <v>226803</v>
      </c>
      <c r="L328">
        <v>111401</v>
      </c>
      <c r="M328">
        <v>115402</v>
      </c>
      <c r="N328">
        <v>51627</v>
      </c>
      <c r="O328">
        <v>221432</v>
      </c>
      <c r="P328">
        <v>107424</v>
      </c>
      <c r="Q328">
        <v>114008</v>
      </c>
      <c r="R328">
        <v>4.29</v>
      </c>
    </row>
    <row r="329" spans="2:18" x14ac:dyDescent="0.25">
      <c r="B329" t="s">
        <v>39</v>
      </c>
      <c r="C329" t="s">
        <v>717</v>
      </c>
      <c r="D329" t="s">
        <v>718</v>
      </c>
      <c r="F329" t="s">
        <v>973</v>
      </c>
      <c r="G329" t="s">
        <v>976</v>
      </c>
      <c r="H329" t="s">
        <v>977</v>
      </c>
      <c r="I329" t="s">
        <v>754</v>
      </c>
      <c r="J329" t="s">
        <v>753</v>
      </c>
      <c r="K329">
        <v>70992</v>
      </c>
      <c r="L329">
        <v>32755</v>
      </c>
      <c r="M329">
        <v>38237</v>
      </c>
      <c r="N329">
        <v>14617</v>
      </c>
      <c r="O329">
        <v>66830</v>
      </c>
      <c r="P329">
        <v>29623</v>
      </c>
      <c r="Q329">
        <v>37207</v>
      </c>
      <c r="R329">
        <v>4.57</v>
      </c>
    </row>
    <row r="330" spans="2:18" x14ac:dyDescent="0.25">
      <c r="B330" t="s">
        <v>39</v>
      </c>
      <c r="C330" t="s">
        <v>719</v>
      </c>
      <c r="D330" t="s">
        <v>720</v>
      </c>
    </row>
    <row r="331" spans="2:18" x14ac:dyDescent="0.25">
      <c r="B331" t="s">
        <v>39</v>
      </c>
      <c r="C331" t="s">
        <v>721</v>
      </c>
      <c r="D331" t="s">
        <v>722</v>
      </c>
    </row>
    <row r="332" spans="2:18" x14ac:dyDescent="0.25">
      <c r="B332" t="s">
        <v>39</v>
      </c>
      <c r="C332" t="s">
        <v>723</v>
      </c>
      <c r="D332" t="s">
        <v>724</v>
      </c>
    </row>
    <row r="333" spans="2:18" x14ac:dyDescent="0.25">
      <c r="B333" t="s">
        <v>39</v>
      </c>
      <c r="C333" t="s">
        <v>725</v>
      </c>
      <c r="D333" t="s">
        <v>726</v>
      </c>
    </row>
    <row r="334" spans="2:18" x14ac:dyDescent="0.25">
      <c r="B334" t="s">
        <v>39</v>
      </c>
      <c r="C334" t="s">
        <v>727</v>
      </c>
      <c r="D334" t="s">
        <v>728</v>
      </c>
    </row>
    <row r="335" spans="2:18" x14ac:dyDescent="0.25">
      <c r="B335" t="s">
        <v>39</v>
      </c>
      <c r="C335" t="s">
        <v>729</v>
      </c>
      <c r="D335" t="s">
        <v>730</v>
      </c>
    </row>
    <row r="336" spans="2:18" x14ac:dyDescent="0.25">
      <c r="B336" t="s">
        <v>39</v>
      </c>
      <c r="C336" t="s">
        <v>731</v>
      </c>
      <c r="D336" t="s">
        <v>732</v>
      </c>
    </row>
    <row r="337" spans="2:4" x14ac:dyDescent="0.25">
      <c r="B337" t="s">
        <v>39</v>
      </c>
      <c r="C337" t="s">
        <v>733</v>
      </c>
      <c r="D337" t="s">
        <v>734</v>
      </c>
    </row>
    <row r="338" spans="2:4" x14ac:dyDescent="0.25">
      <c r="B338" t="s">
        <v>39</v>
      </c>
      <c r="C338" t="s">
        <v>735</v>
      </c>
      <c r="D338" t="s">
        <v>736</v>
      </c>
    </row>
    <row r="339" spans="2:4" x14ac:dyDescent="0.25">
      <c r="B339" t="s">
        <v>39</v>
      </c>
      <c r="C339" t="s">
        <v>737</v>
      </c>
      <c r="D339" t="s">
        <v>738</v>
      </c>
    </row>
    <row r="340" spans="2:4" x14ac:dyDescent="0.25">
      <c r="B340" t="s">
        <v>39</v>
      </c>
      <c r="C340" t="s">
        <v>171</v>
      </c>
      <c r="D340" t="s">
        <v>300</v>
      </c>
    </row>
    <row r="341" spans="2:4" x14ac:dyDescent="0.25">
      <c r="B341" t="s">
        <v>39</v>
      </c>
      <c r="C341" t="s">
        <v>739</v>
      </c>
      <c r="D341" t="s">
        <v>740</v>
      </c>
    </row>
    <row r="342" spans="2:4" x14ac:dyDescent="0.25">
      <c r="B342" t="s">
        <v>39</v>
      </c>
      <c r="C342" t="s">
        <v>175</v>
      </c>
      <c r="D342" t="s">
        <v>304</v>
      </c>
    </row>
    <row r="343" spans="2:4" x14ac:dyDescent="0.25">
      <c r="B343" t="s">
        <v>39</v>
      </c>
      <c r="C343" t="s">
        <v>741</v>
      </c>
      <c r="D343" t="s">
        <v>742</v>
      </c>
    </row>
    <row r="344" spans="2:4" x14ac:dyDescent="0.25">
      <c r="B344" t="s">
        <v>39</v>
      </c>
      <c r="C344" t="s">
        <v>743</v>
      </c>
      <c r="D344" t="s">
        <v>744</v>
      </c>
    </row>
    <row r="345" spans="2:4" x14ac:dyDescent="0.25">
      <c r="B345" t="s">
        <v>39</v>
      </c>
      <c r="C345" t="s">
        <v>745</v>
      </c>
      <c r="D345" t="s">
        <v>746</v>
      </c>
    </row>
    <row r="346" spans="2:4" x14ac:dyDescent="0.25">
      <c r="B346" t="s">
        <v>39</v>
      </c>
      <c r="C346" t="s">
        <v>747</v>
      </c>
      <c r="D346" t="s">
        <v>748</v>
      </c>
    </row>
    <row r="347" spans="2:4" x14ac:dyDescent="0.25">
      <c r="B347" t="s">
        <v>39</v>
      </c>
      <c r="C347" t="s">
        <v>749</v>
      </c>
      <c r="D347" t="s">
        <v>750</v>
      </c>
    </row>
    <row r="348" spans="2:4" x14ac:dyDescent="0.25">
      <c r="B348" t="s">
        <v>39</v>
      </c>
      <c r="C348" t="s">
        <v>751</v>
      </c>
      <c r="D348" t="s">
        <v>752</v>
      </c>
    </row>
    <row r="349" spans="2:4" x14ac:dyDescent="0.25">
      <c r="B349" t="s">
        <v>39</v>
      </c>
      <c r="C349" t="s">
        <v>753</v>
      </c>
      <c r="D349" t="s">
        <v>754</v>
      </c>
    </row>
  </sheetData>
  <autoFilter ref="F2:R329"/>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N52"/>
  <sheetViews>
    <sheetView workbookViewId="0">
      <selection activeCell="Q6" sqref="Q6"/>
    </sheetView>
  </sheetViews>
  <sheetFormatPr defaultRowHeight="15" x14ac:dyDescent="0.25"/>
  <cols>
    <col min="3" max="3" width="11.7109375" customWidth="1"/>
    <col min="9" max="10" width="10.140625" bestFit="1" customWidth="1"/>
    <col min="11" max="12" width="11.140625" bestFit="1" customWidth="1"/>
    <col min="14" max="14" width="11.140625" bestFit="1" customWidth="1"/>
  </cols>
  <sheetData>
    <row r="1" spans="1:14" x14ac:dyDescent="0.25">
      <c r="A1" t="s">
        <v>311</v>
      </c>
    </row>
    <row r="2" spans="1:14" x14ac:dyDescent="0.25">
      <c r="A2" s="67" t="s">
        <v>0</v>
      </c>
      <c r="B2" s="74" t="s">
        <v>1</v>
      </c>
      <c r="C2" s="76" t="s">
        <v>2</v>
      </c>
      <c r="D2" s="80" t="s">
        <v>3</v>
      </c>
      <c r="E2" s="80"/>
      <c r="F2" s="67" t="s">
        <v>4</v>
      </c>
      <c r="G2" s="67"/>
      <c r="H2" s="67" t="s">
        <v>5</v>
      </c>
      <c r="I2" s="67" t="s">
        <v>6</v>
      </c>
      <c r="J2" s="67"/>
      <c r="K2" s="67"/>
      <c r="L2" s="67"/>
      <c r="M2" s="67"/>
      <c r="N2" s="67"/>
    </row>
    <row r="3" spans="1:14" ht="60" x14ac:dyDescent="0.25">
      <c r="A3" s="67"/>
      <c r="B3" s="75"/>
      <c r="C3" s="77"/>
      <c r="D3" s="19" t="s">
        <v>7</v>
      </c>
      <c r="E3" s="19" t="s">
        <v>8</v>
      </c>
      <c r="F3" s="19" t="s">
        <v>9</v>
      </c>
      <c r="G3" s="18" t="s">
        <v>10</v>
      </c>
      <c r="H3" s="67"/>
      <c r="I3" s="18" t="s">
        <v>11</v>
      </c>
      <c r="J3" s="18" t="s">
        <v>12</v>
      </c>
      <c r="K3" s="18" t="s">
        <v>13</v>
      </c>
      <c r="L3" s="18" t="s">
        <v>14</v>
      </c>
      <c r="M3" s="19" t="s">
        <v>15</v>
      </c>
      <c r="N3" s="18" t="s">
        <v>16</v>
      </c>
    </row>
    <row r="4" spans="1:14" x14ac:dyDescent="0.25">
      <c r="A4" s="7" t="s">
        <v>17</v>
      </c>
      <c r="B4" s="7" t="s">
        <v>18</v>
      </c>
      <c r="C4" s="12">
        <v>3188963</v>
      </c>
      <c r="D4" s="12">
        <f>SR_Jul_Aug!F5</f>
        <v>96165</v>
      </c>
      <c r="E4" s="13">
        <f>SR_Jul_Aug!G5</f>
        <v>3.0155570948926029</v>
      </c>
      <c r="F4" s="12">
        <f>SR_Jul_Aug!I5</f>
        <v>10485</v>
      </c>
      <c r="G4" s="12">
        <f>SR_Jul_Aug!E5</f>
        <v>16336</v>
      </c>
      <c r="H4" s="12">
        <f>SR_Jul_Aug!H5</f>
        <v>62</v>
      </c>
      <c r="I4" s="12">
        <f>SR_Jul_Aug!S5</f>
        <v>2835000</v>
      </c>
      <c r="J4" s="12">
        <f>SR_Jul_Aug!T5</f>
        <v>2835840</v>
      </c>
      <c r="K4" s="12">
        <f>SR_Jul_Aug!U5</f>
        <v>40300000</v>
      </c>
      <c r="L4" s="12">
        <f>SR_Jul_Aug!V5</f>
        <v>85970984</v>
      </c>
      <c r="M4" s="12">
        <f>SR_Jul_Aug!W5</f>
        <v>6100000</v>
      </c>
      <c r="N4" s="12">
        <f>SUM(I4:M4)</f>
        <v>138041824</v>
      </c>
    </row>
    <row r="5" spans="1:14" x14ac:dyDescent="0.25">
      <c r="A5" s="7" t="s">
        <v>19</v>
      </c>
      <c r="B5" s="7" t="s">
        <v>20</v>
      </c>
      <c r="C5" s="12">
        <v>5320299</v>
      </c>
      <c r="D5" s="12">
        <f>SR_Jul_Aug!F6</f>
        <v>399526</v>
      </c>
      <c r="E5" s="13">
        <f>SR_Jul_Aug!G6</f>
        <v>7.5094651635180654</v>
      </c>
      <c r="F5" s="12">
        <f>SR_Jul_Aug!I6</f>
        <v>2106</v>
      </c>
      <c r="G5" s="12">
        <f>SR_Jul_Aug!E6</f>
        <v>81322</v>
      </c>
      <c r="H5" s="12">
        <f>SR_Jul_Aug!H6</f>
        <v>23</v>
      </c>
      <c r="I5" s="12">
        <f>SR_Jul_Aug!S6</f>
        <v>51698650</v>
      </c>
      <c r="J5" s="12">
        <f>SR_Jul_Aug!T6</f>
        <v>0</v>
      </c>
      <c r="K5" s="12">
        <f>SR_Jul_Aug!U6</f>
        <v>19750000</v>
      </c>
      <c r="L5" s="12">
        <f>SR_Jul_Aug!V6</f>
        <v>55274060</v>
      </c>
      <c r="M5" s="12">
        <f>SR_Jul_Aug!W6</f>
        <v>1600000</v>
      </c>
      <c r="N5" s="12">
        <f t="shared" ref="N5:N16" si="0">SUM(I5:M5)</f>
        <v>128322710</v>
      </c>
    </row>
    <row r="6" spans="1:14" x14ac:dyDescent="0.25">
      <c r="A6" s="7" t="s">
        <v>21</v>
      </c>
      <c r="B6" s="7" t="s">
        <v>22</v>
      </c>
      <c r="C6" s="12">
        <v>3912711</v>
      </c>
      <c r="D6" s="12">
        <f>SR_Jul_Aug!F7</f>
        <v>308046</v>
      </c>
      <c r="E6" s="13">
        <f>SR_Jul_Aug!G7</f>
        <v>7.8729556054612777</v>
      </c>
      <c r="F6" s="12">
        <f>SR_Jul_Aug!I7</f>
        <v>464</v>
      </c>
      <c r="G6" s="12">
        <f>SR_Jul_Aug!E7</f>
        <v>63223</v>
      </c>
      <c r="H6" s="12">
        <f>SR_Jul_Aug!H7</f>
        <v>2</v>
      </c>
      <c r="I6" s="12">
        <f>SR_Jul_Aug!S7</f>
        <v>5760000</v>
      </c>
      <c r="J6" s="12">
        <f>SR_Jul_Aug!T7</f>
        <v>0</v>
      </c>
      <c r="K6" s="12">
        <f>SR_Jul_Aug!U7</f>
        <v>100000000</v>
      </c>
      <c r="L6" s="12">
        <f>SR_Jul_Aug!V7</f>
        <v>57352650</v>
      </c>
      <c r="M6" s="12">
        <f>SR_Jul_Aug!W7</f>
        <v>0</v>
      </c>
      <c r="N6" s="12">
        <f t="shared" si="0"/>
        <v>163112650</v>
      </c>
    </row>
    <row r="7" spans="1:14" x14ac:dyDescent="0.25">
      <c r="A7" s="7" t="s">
        <v>23</v>
      </c>
      <c r="B7" s="7" t="s">
        <v>24</v>
      </c>
      <c r="C7" s="12">
        <v>478690</v>
      </c>
      <c r="D7" s="12">
        <f>SR_Jul_Aug!F8</f>
        <v>20284</v>
      </c>
      <c r="E7" s="13">
        <f>SR_Jul_Aug!G8</f>
        <v>4.2373978984311345</v>
      </c>
      <c r="F7" s="12">
        <f>SR_Jul_Aug!I8</f>
        <v>2666</v>
      </c>
      <c r="G7" s="12">
        <f>SR_Jul_Aug!E8</f>
        <v>4010</v>
      </c>
      <c r="H7" s="12">
        <f>SR_Jul_Aug!H8</f>
        <v>5</v>
      </c>
      <c r="I7" s="12">
        <f>SR_Jul_Aug!S8</f>
        <v>0</v>
      </c>
      <c r="J7" s="12">
        <f>SR_Jul_Aug!T8</f>
        <v>0</v>
      </c>
      <c r="K7" s="12">
        <f>SR_Jul_Aug!U8</f>
        <v>52340000</v>
      </c>
      <c r="L7" s="12">
        <f>SR_Jul_Aug!V8</f>
        <v>4179968</v>
      </c>
      <c r="M7" s="12">
        <f>SR_Jul_Aug!W8</f>
        <v>500000</v>
      </c>
      <c r="N7" s="12">
        <f t="shared" si="0"/>
        <v>57019968</v>
      </c>
    </row>
    <row r="8" spans="1:14" x14ac:dyDescent="0.25">
      <c r="A8" s="7" t="s">
        <v>25</v>
      </c>
      <c r="B8" s="7" t="s">
        <v>26</v>
      </c>
      <c r="C8" s="12">
        <v>6175123</v>
      </c>
      <c r="D8" s="12">
        <f>SR_Jul_Aug!F9</f>
        <v>504208</v>
      </c>
      <c r="E8" s="13">
        <f>SR_Jul_Aug!G9</f>
        <v>8.1651490990543838</v>
      </c>
      <c r="F8" s="12">
        <f>SR_Jul_Aug!I9</f>
        <v>353</v>
      </c>
      <c r="G8" s="12">
        <f>SR_Jul_Aug!E9</f>
        <v>121392</v>
      </c>
      <c r="H8" s="12">
        <f>SR_Jul_Aug!H9</f>
        <v>1</v>
      </c>
      <c r="I8" s="12">
        <f>SR_Jul_Aug!S9</f>
        <v>16197950</v>
      </c>
      <c r="J8" s="12">
        <f>SR_Jul_Aug!T9</f>
        <v>0</v>
      </c>
      <c r="K8" s="12">
        <f>SR_Jul_Aug!U9</f>
        <v>400000</v>
      </c>
      <c r="L8" s="12">
        <f>SR_Jul_Aug!V9</f>
        <v>42501054</v>
      </c>
      <c r="M8" s="12">
        <f>SR_Jul_Aug!W9</f>
        <v>100000</v>
      </c>
      <c r="N8" s="12">
        <f t="shared" si="0"/>
        <v>59199004</v>
      </c>
    </row>
    <row r="9" spans="1:14" x14ac:dyDescent="0.25">
      <c r="A9" s="7" t="s">
        <v>27</v>
      </c>
      <c r="B9" s="7" t="s">
        <v>28</v>
      </c>
      <c r="C9" s="12">
        <v>4863455</v>
      </c>
      <c r="D9" s="12">
        <f>SR_Jul_Aug!F10</f>
        <v>177315</v>
      </c>
      <c r="E9" s="13">
        <f>SR_Jul_Aug!G10</f>
        <v>3.6458649252434743</v>
      </c>
      <c r="F9" s="12">
        <f>SR_Jul_Aug!I10</f>
        <v>215</v>
      </c>
      <c r="G9" s="12">
        <f>SR_Jul_Aug!E10</f>
        <v>87955</v>
      </c>
      <c r="H9" s="12">
        <f>SR_Jul_Aug!H10</f>
        <v>5</v>
      </c>
      <c r="I9" s="12">
        <f>SR_Jul_Aug!S10</f>
        <v>0</v>
      </c>
      <c r="J9" s="12">
        <f>SR_Jul_Aug!T10</f>
        <v>0</v>
      </c>
      <c r="K9" s="12">
        <f>SR_Jul_Aug!U10</f>
        <v>0</v>
      </c>
      <c r="L9" s="12">
        <f>SR_Jul_Aug!V10</f>
        <v>30693372</v>
      </c>
      <c r="M9" s="12">
        <f>SR_Jul_Aug!W10</f>
        <v>0</v>
      </c>
      <c r="N9" s="12">
        <f t="shared" si="0"/>
        <v>30693372</v>
      </c>
    </row>
    <row r="10" spans="1:14" x14ac:dyDescent="0.25">
      <c r="A10" s="7" t="s">
        <v>29</v>
      </c>
      <c r="B10" s="7" t="s">
        <v>30</v>
      </c>
      <c r="C10" s="12">
        <v>6145588</v>
      </c>
      <c r="D10" s="12">
        <f>SR_Jul_Aug!F11</f>
        <v>18977</v>
      </c>
      <c r="E10" s="13">
        <f>SR_Jul_Aug!G11</f>
        <v>0.30879063158805958</v>
      </c>
      <c r="F10" s="12">
        <f>SR_Jul_Aug!I11</f>
        <v>255</v>
      </c>
      <c r="G10" s="12">
        <f>SR_Jul_Aug!E11</f>
        <v>4693</v>
      </c>
      <c r="H10" s="12">
        <f>SR_Jul_Aug!H11</f>
        <v>12</v>
      </c>
      <c r="I10" s="12">
        <f>SR_Jul_Aug!S11</f>
        <v>9436500</v>
      </c>
      <c r="J10" s="12">
        <f>SR_Jul_Aug!T11</f>
        <v>0</v>
      </c>
      <c r="K10" s="12">
        <f>SR_Jul_Aug!U11</f>
        <v>4900000</v>
      </c>
      <c r="L10" s="12">
        <f>SR_Jul_Aug!V11</f>
        <v>30525610</v>
      </c>
      <c r="M10" s="12">
        <f>SR_Jul_Aug!W11</f>
        <v>1100000</v>
      </c>
      <c r="N10" s="12">
        <f t="shared" si="0"/>
        <v>45962110</v>
      </c>
    </row>
    <row r="11" spans="1:14" x14ac:dyDescent="0.25">
      <c r="A11" s="7" t="s">
        <v>31</v>
      </c>
      <c r="B11" s="7" t="s">
        <v>32</v>
      </c>
      <c r="C11" s="12">
        <v>1572657</v>
      </c>
      <c r="D11" s="12">
        <f>SR_Jul_Aug!F12</f>
        <v>7325</v>
      </c>
      <c r="E11" s="13">
        <f>SR_Jul_Aug!G12</f>
        <v>0.46577225676037431</v>
      </c>
      <c r="F11" s="12">
        <f>SR_Jul_Aug!I12</f>
        <v>1</v>
      </c>
      <c r="G11" s="12">
        <f>SR_Jul_Aug!E12</f>
        <v>1399</v>
      </c>
      <c r="H11" s="12">
        <f>SR_Jul_Aug!H12</f>
        <v>0</v>
      </c>
      <c r="I11" s="12">
        <f>SR_Jul_Aug!S12</f>
        <v>6524400</v>
      </c>
      <c r="J11" s="12">
        <f>SR_Jul_Aug!T12</f>
        <v>8250390</v>
      </c>
      <c r="K11" s="12">
        <f>SR_Jul_Aug!U12</f>
        <v>0</v>
      </c>
      <c r="L11" s="12">
        <f>SR_Jul_Aug!V12</f>
        <v>0</v>
      </c>
      <c r="M11" s="12">
        <f>SR_Jul_Aug!W12</f>
        <v>0</v>
      </c>
      <c r="N11" s="12">
        <f t="shared" si="0"/>
        <v>14774790</v>
      </c>
    </row>
    <row r="12" spans="1:14" x14ac:dyDescent="0.25">
      <c r="A12" s="7" t="s">
        <v>33</v>
      </c>
      <c r="B12" s="7" t="s">
        <v>34</v>
      </c>
      <c r="C12" s="12">
        <v>1689654</v>
      </c>
      <c r="D12" s="12">
        <f>SR_Jul_Aug!F13</f>
        <v>7454</v>
      </c>
      <c r="E12" s="13">
        <f>SR_Jul_Aug!G13</f>
        <v>0.44115540814865056</v>
      </c>
      <c r="F12" s="12">
        <f>SR_Jul_Aug!I13</f>
        <v>68</v>
      </c>
      <c r="G12" s="12">
        <f>SR_Jul_Aug!E13</f>
        <v>1485</v>
      </c>
      <c r="H12" s="12">
        <f>SR_Jul_Aug!H13</f>
        <v>1</v>
      </c>
      <c r="I12" s="12">
        <f>SR_Jul_Aug!S13</f>
        <v>12950300</v>
      </c>
      <c r="J12" s="12">
        <f>SR_Jul_Aug!T13</f>
        <v>0</v>
      </c>
      <c r="K12" s="12">
        <f>SR_Jul_Aug!U13</f>
        <v>2500000</v>
      </c>
      <c r="L12" s="12">
        <f>SR_Jul_Aug!V13</f>
        <v>2910540</v>
      </c>
      <c r="M12" s="12">
        <f>SR_Jul_Aug!W13</f>
        <v>100000</v>
      </c>
      <c r="N12" s="12">
        <f t="shared" si="0"/>
        <v>18460840</v>
      </c>
    </row>
    <row r="13" spans="1:14" x14ac:dyDescent="0.25">
      <c r="A13" s="7" t="s">
        <v>35</v>
      </c>
      <c r="B13" s="7" t="s">
        <v>36</v>
      </c>
      <c r="C13" s="12">
        <v>5815384</v>
      </c>
      <c r="D13" s="12">
        <f>SR_Jul_Aug!F14</f>
        <v>5329</v>
      </c>
      <c r="E13" s="13">
        <f>SR_Jul_Aug!G14</f>
        <v>9.1636253083201391E-2</v>
      </c>
      <c r="F13" s="12">
        <f>SR_Jul_Aug!I14</f>
        <v>127</v>
      </c>
      <c r="G13" s="12">
        <f>SR_Jul_Aug!E14</f>
        <v>1032</v>
      </c>
      <c r="H13" s="12">
        <f>SR_Jul_Aug!H14</f>
        <v>9</v>
      </c>
      <c r="I13" s="12">
        <f>SR_Jul_Aug!S14</f>
        <v>89100</v>
      </c>
      <c r="J13" s="12">
        <f>SR_Jul_Aug!T14</f>
        <v>0</v>
      </c>
      <c r="K13" s="12">
        <f>SR_Jul_Aug!U14</f>
        <v>1000000</v>
      </c>
      <c r="L13" s="12">
        <f>SR_Jul_Aug!V14</f>
        <v>5099722</v>
      </c>
      <c r="M13" s="12">
        <f>SR_Jul_Aug!W14</f>
        <v>900000</v>
      </c>
      <c r="N13" s="12">
        <f t="shared" si="0"/>
        <v>7088822</v>
      </c>
    </row>
    <row r="14" spans="1:14" x14ac:dyDescent="0.25">
      <c r="A14" s="7" t="s">
        <v>37</v>
      </c>
      <c r="B14" s="7" t="s">
        <v>38</v>
      </c>
      <c r="C14" s="12">
        <v>2050282</v>
      </c>
      <c r="D14" s="12">
        <f>SR_Jul_Aug!F15</f>
        <v>6783</v>
      </c>
      <c r="E14" s="13">
        <f>SR_Jul_Aug!G15</f>
        <v>0.33083253913364113</v>
      </c>
      <c r="F14" s="12">
        <f>SR_Jul_Aug!I15</f>
        <v>44</v>
      </c>
      <c r="G14" s="12">
        <f>SR_Jul_Aug!E15</f>
        <v>1543</v>
      </c>
      <c r="H14" s="12">
        <f>SR_Jul_Aug!H15</f>
        <v>0</v>
      </c>
      <c r="I14" s="12">
        <f>SR_Jul_Aug!S15</f>
        <v>0</v>
      </c>
      <c r="J14" s="12">
        <f>SR_Jul_Aug!T15</f>
        <v>4158000</v>
      </c>
      <c r="K14" s="12">
        <f>SR_Jul_Aug!U15</f>
        <v>0</v>
      </c>
      <c r="L14" s="12">
        <f>SR_Jul_Aug!V15</f>
        <v>2349570</v>
      </c>
      <c r="M14" s="12">
        <f>SR_Jul_Aug!W15</f>
        <v>0</v>
      </c>
      <c r="N14" s="12">
        <f t="shared" si="0"/>
        <v>6507570</v>
      </c>
    </row>
    <row r="15" spans="1:14" x14ac:dyDescent="0.25">
      <c r="A15" s="7" t="s">
        <v>39</v>
      </c>
      <c r="B15" s="7" t="s">
        <v>40</v>
      </c>
      <c r="C15" s="12">
        <v>7355075</v>
      </c>
      <c r="D15" s="12">
        <f>SR_Jul_Aug!F16</f>
        <v>63082</v>
      </c>
      <c r="E15" s="13">
        <f>SR_Jul_Aug!G16</f>
        <v>0.85766630523821996</v>
      </c>
      <c r="F15" s="12">
        <f>SR_Jul_Aug!I16</f>
        <v>0</v>
      </c>
      <c r="G15" s="12">
        <f>SR_Jul_Aug!E16</f>
        <v>15523</v>
      </c>
      <c r="H15" s="12">
        <f>SR_Jul_Aug!H16</f>
        <v>1</v>
      </c>
      <c r="I15" s="12">
        <f>SR_Jul_Aug!S16</f>
        <v>16650</v>
      </c>
      <c r="J15" s="12">
        <f>SR_Jul_Aug!T16</f>
        <v>0</v>
      </c>
      <c r="K15" s="12">
        <f>SR_Jul_Aug!U16</f>
        <v>0</v>
      </c>
      <c r="L15" s="12">
        <f>SR_Jul_Aug!V16</f>
        <v>10552740</v>
      </c>
      <c r="M15" s="12">
        <f>SR_Jul_Aug!W16</f>
        <v>0</v>
      </c>
      <c r="N15" s="12">
        <f t="shared" si="0"/>
        <v>10569390</v>
      </c>
    </row>
    <row r="16" spans="1:14" x14ac:dyDescent="0.25">
      <c r="A16" s="7" t="s">
        <v>41</v>
      </c>
      <c r="B16" s="7" t="s">
        <v>42</v>
      </c>
      <c r="C16" s="12">
        <v>1406434</v>
      </c>
      <c r="D16" s="12" t="e">
        <f>SR_Jul_Aug!#REF!</f>
        <v>#REF!</v>
      </c>
      <c r="E16" s="13" t="e">
        <f>SR_Jul_Aug!#REF!</f>
        <v>#REF!</v>
      </c>
      <c r="F16" s="12" t="e">
        <f>SR_Jul_Aug!#REF!</f>
        <v>#REF!</v>
      </c>
      <c r="G16" s="12" t="e">
        <f>SR_Jul_Aug!#REF!</f>
        <v>#REF!</v>
      </c>
      <c r="H16" s="12" t="e">
        <f>SR_Jul_Aug!#REF!</f>
        <v>#REF!</v>
      </c>
      <c r="I16" s="12" t="e">
        <f>SR_Jul_Aug!#REF!</f>
        <v>#REF!</v>
      </c>
      <c r="J16" s="12" t="e">
        <f>SR_Jul_Aug!#REF!</f>
        <v>#REF!</v>
      </c>
      <c r="K16" s="12" t="e">
        <f>SR_Jul_Aug!#REF!</f>
        <v>#REF!</v>
      </c>
      <c r="L16" s="12" t="e">
        <f>SR_Jul_Aug!#REF!</f>
        <v>#REF!</v>
      </c>
      <c r="M16" s="12" t="e">
        <f>SR_Jul_Aug!#REF!</f>
        <v>#REF!</v>
      </c>
      <c r="N16" s="12" t="e">
        <f t="shared" si="0"/>
        <v>#REF!</v>
      </c>
    </row>
    <row r="17" spans="1:14" x14ac:dyDescent="0.25">
      <c r="A17" s="7" t="s">
        <v>16</v>
      </c>
      <c r="B17" s="7"/>
      <c r="C17" s="12">
        <f>SUM(C4:C16)</f>
        <v>49974315</v>
      </c>
      <c r="D17" s="12" t="e">
        <f t="shared" ref="D17:N17" si="1">SUM(D4:D16)</f>
        <v>#REF!</v>
      </c>
      <c r="E17" s="13">
        <f>SR_Jul_Aug!G18</f>
        <v>3.3242010290710438</v>
      </c>
      <c r="F17" s="12" t="e">
        <f t="shared" si="1"/>
        <v>#REF!</v>
      </c>
      <c r="G17" s="12" t="e">
        <f t="shared" si="1"/>
        <v>#REF!</v>
      </c>
      <c r="H17" s="12" t="e">
        <f t="shared" si="1"/>
        <v>#REF!</v>
      </c>
      <c r="I17" s="12" t="e">
        <f t="shared" si="1"/>
        <v>#REF!</v>
      </c>
      <c r="J17" s="12" t="e">
        <f t="shared" si="1"/>
        <v>#REF!</v>
      </c>
      <c r="K17" s="12" t="e">
        <f t="shared" si="1"/>
        <v>#REF!</v>
      </c>
      <c r="L17" s="12" t="e">
        <f t="shared" si="1"/>
        <v>#REF!</v>
      </c>
      <c r="M17" s="12" t="e">
        <f t="shared" si="1"/>
        <v>#REF!</v>
      </c>
      <c r="N17" s="12" t="e">
        <f t="shared" si="1"/>
        <v>#REF!</v>
      </c>
    </row>
    <row r="19" spans="1:14" x14ac:dyDescent="0.25">
      <c r="A19" t="s">
        <v>312</v>
      </c>
    </row>
    <row r="20" spans="1:14" x14ac:dyDescent="0.25">
      <c r="A20" s="67" t="s">
        <v>0</v>
      </c>
      <c r="B20" s="74" t="s">
        <v>1</v>
      </c>
      <c r="C20" s="76" t="s">
        <v>2</v>
      </c>
      <c r="D20" s="80" t="s">
        <v>3</v>
      </c>
      <c r="E20" s="80"/>
      <c r="F20" s="67" t="s">
        <v>4</v>
      </c>
      <c r="G20" s="67"/>
      <c r="H20" s="67" t="s">
        <v>5</v>
      </c>
      <c r="I20" s="67" t="s">
        <v>6</v>
      </c>
      <c r="J20" s="67"/>
      <c r="K20" s="67"/>
      <c r="L20" s="67"/>
      <c r="M20" s="67"/>
      <c r="N20" s="67"/>
    </row>
    <row r="21" spans="1:14" ht="60" x14ac:dyDescent="0.25">
      <c r="A21" s="67"/>
      <c r="B21" s="75"/>
      <c r="C21" s="77"/>
      <c r="D21" s="19" t="s">
        <v>7</v>
      </c>
      <c r="E21" s="19" t="s">
        <v>8</v>
      </c>
      <c r="F21" s="19" t="s">
        <v>9</v>
      </c>
      <c r="G21" s="18" t="s">
        <v>10</v>
      </c>
      <c r="H21" s="67"/>
      <c r="I21" s="18" t="s">
        <v>11</v>
      </c>
      <c r="J21" s="18" t="s">
        <v>12</v>
      </c>
      <c r="K21" s="18" t="s">
        <v>13</v>
      </c>
      <c r="L21" s="18" t="s">
        <v>14</v>
      </c>
      <c r="M21" s="19" t="s">
        <v>15</v>
      </c>
      <c r="N21" s="18" t="s">
        <v>16</v>
      </c>
    </row>
    <row r="22" spans="1:14" x14ac:dyDescent="0.25">
      <c r="A22" s="7" t="s">
        <v>17</v>
      </c>
      <c r="B22" s="7" t="s">
        <v>18</v>
      </c>
      <c r="C22" s="12">
        <v>3188963</v>
      </c>
      <c r="D22" s="12" t="str">
        <f>IF(SUMIF(Tsp_Jul_Aug!A11:A199,Checking!A22,Tsp_Jul_Aug!H11:H199)=D4,"TRUE","FALSE")</f>
        <v>FALSE</v>
      </c>
      <c r="E22" s="13"/>
      <c r="F22" s="12" t="str">
        <f>IF(SUMIF(Tsp_Jul_Aug!$A$11:$A$199,Checking!$A22,Tsp_Jul_Aug!K$11:K$199)=F4,"TRUE","FALSE")</f>
        <v>FALSE</v>
      </c>
      <c r="G22" s="12" t="str">
        <f>IF(SUMIF(Tsp_Jul_Aug!$A$11:$A$199,Checking!$A22,Tsp_Jul_Aug!G$11:G$199)=G4,"TRUE","FALSE")</f>
        <v>FALSE</v>
      </c>
      <c r="H22" s="12" t="str">
        <f>IF(SUMIF(Tsp_Jul_Aug!$A$11:$A$199,Checking!$A22,Tsp_Jul_Aug!J$11:J$199)=H4,"TRUE","FALSE")</f>
        <v>FALSE</v>
      </c>
      <c r="I22" s="12" t="str">
        <f>IF(SUMIF(Tsp_Jul_Aug!$A$11:$A$199,Checking!$A22,Tsp_Jul_Aug!U$11:U$199)=I4,"TRUE","FALSE")</f>
        <v>FALSE</v>
      </c>
      <c r="J22" s="12" t="str">
        <f>IF(SUMIF(Tsp_Jul_Aug!$A$11:$A$199,Checking!$A22,Tsp_Jul_Aug!V$11:V$199)=J4,"TRUE","FALSE")</f>
        <v>FALSE</v>
      </c>
      <c r="K22" s="12" t="str">
        <f>IF(SUMIF(Tsp_Jul_Aug!$A$11:$A$199,Checking!$A22,Tsp_Jul_Aug!W$11:W$199)=K4,"TRUE","FALSE")</f>
        <v>FALSE</v>
      </c>
      <c r="L22" s="12" t="str">
        <f>IF(SUMIF(Tsp_Jul_Aug!$A$11:$A$199,Checking!$A22,Tsp_Jul_Aug!X$11:X$199)=L4,"TRUE","FALSE")</f>
        <v>FALSE</v>
      </c>
      <c r="M22" s="12" t="str">
        <f>IF(SUMIF(Tsp_Jul_Aug!$A$11:$A$199,Checking!$A22,Tsp_Jul_Aug!Y$11:Y$199)=M4,"TRUE","FALSE")</f>
        <v>FALSE</v>
      </c>
      <c r="N22" s="12">
        <f>SUM(I22:M22)</f>
        <v>0</v>
      </c>
    </row>
    <row r="23" spans="1:14" x14ac:dyDescent="0.25">
      <c r="A23" s="7" t="s">
        <v>19</v>
      </c>
      <c r="B23" s="7" t="s">
        <v>20</v>
      </c>
      <c r="C23" s="12">
        <v>5320299</v>
      </c>
      <c r="D23" s="12" t="str">
        <f>IF(SUMIF(Tsp_Jul_Aug!A14:A199,Checking!A23,Tsp_Jul_Aug!H14:H199)=D5,"TRUE","FALSE")</f>
        <v>TRUE</v>
      </c>
      <c r="E23" s="13"/>
      <c r="F23" s="12" t="str">
        <f>IF(SUMIF(Tsp_Jul_Aug!$A$11:$A$199,Checking!$A23,Tsp_Jul_Aug!K$11:K$199)=F5,"TRUE","FALSE")</f>
        <v>TRUE</v>
      </c>
      <c r="G23" s="12" t="str">
        <f>IF(SUMIF(Tsp_Jul_Aug!$A$11:$A$199,Checking!$A23,Tsp_Jul_Aug!G$11:G$199)=G5,"TRUE","FALSE")</f>
        <v>TRUE</v>
      </c>
      <c r="H23" s="12" t="str">
        <f>IF(SUMIF(Tsp_Jul_Aug!$A$11:$A$199,Checking!$A23,Tsp_Jul_Aug!J$11:J$199)=H5,"TRUE","FALSE")</f>
        <v>TRUE</v>
      </c>
      <c r="I23" s="12" t="str">
        <f>IF(SUMIF(Tsp_Jul_Aug!$A$11:$A$199,Checking!$A23,Tsp_Jul_Aug!U$11:U$199)=I5,"TRUE","FALSE")</f>
        <v>TRUE</v>
      </c>
      <c r="J23" s="12" t="str">
        <f>IF(SUMIF(Tsp_Jul_Aug!$A$11:$A$199,Checking!$A23,Tsp_Jul_Aug!V$11:V$199)=J5,"TRUE","FALSE")</f>
        <v>TRUE</v>
      </c>
      <c r="K23" s="12" t="str">
        <f>IF(SUMIF(Tsp_Jul_Aug!$A$11:$A$199,Checking!$A23,Tsp_Jul_Aug!W$11:W$199)=K5,"TRUE","FALSE")</f>
        <v>TRUE</v>
      </c>
      <c r="L23" s="12" t="str">
        <f>IF(SUMIF(Tsp_Jul_Aug!$A$11:$A$199,Checking!$A23,Tsp_Jul_Aug!X$11:X$199)=L5,"TRUE","FALSE")</f>
        <v>TRUE</v>
      </c>
      <c r="M23" s="12" t="str">
        <f>IF(SUMIF(Tsp_Jul_Aug!$A$11:$A$199,Checking!$A23,Tsp_Jul_Aug!Y$11:Y$199)=M5,"TRUE","FALSE")</f>
        <v>TRUE</v>
      </c>
      <c r="N23" s="12">
        <f t="shared" ref="N23:N34" si="2">SUM(I23:M23)</f>
        <v>0</v>
      </c>
    </row>
    <row r="24" spans="1:14" x14ac:dyDescent="0.25">
      <c r="A24" s="7" t="s">
        <v>21</v>
      </c>
      <c r="B24" s="7" t="s">
        <v>22</v>
      </c>
      <c r="C24" s="12">
        <v>3912711</v>
      </c>
      <c r="D24" s="12" t="str">
        <f>IF(SUMIF(Tsp_Jul_Aug!A18:A199,Checking!A24,Tsp_Jul_Aug!H18:H199)=D6,"TRUE","FALSE")</f>
        <v>TRUE</v>
      </c>
      <c r="E24" s="13"/>
      <c r="F24" s="12" t="str">
        <f>IF(SUMIF(Tsp_Jul_Aug!$A$11:$A$199,Checking!$A24,Tsp_Jul_Aug!K$11:K$199)=F6,"TRUE","FALSE")</f>
        <v>TRUE</v>
      </c>
      <c r="G24" s="12" t="str">
        <f>IF(SUMIF(Tsp_Jul_Aug!$A$11:$A$199,Checking!$A24,Tsp_Jul_Aug!G$11:G$199)=G6,"TRUE","FALSE")</f>
        <v>TRUE</v>
      </c>
      <c r="H24" s="12" t="str">
        <f>IF(SUMIF(Tsp_Jul_Aug!$A$11:$A$199,Checking!$A24,Tsp_Jul_Aug!J$11:J$199)=H6,"TRUE","FALSE")</f>
        <v>TRUE</v>
      </c>
      <c r="I24" s="12" t="str">
        <f>IF(SUMIF(Tsp_Jul_Aug!$A$11:$A$199,Checking!$A24,Tsp_Jul_Aug!U$11:U$199)=I6,"TRUE","FALSE")</f>
        <v>TRUE</v>
      </c>
      <c r="J24" s="12" t="str">
        <f>IF(SUMIF(Tsp_Jul_Aug!$A$11:$A$199,Checking!$A24,Tsp_Jul_Aug!V$11:V$199)=J6,"TRUE","FALSE")</f>
        <v>TRUE</v>
      </c>
      <c r="K24" s="12" t="str">
        <f>IF(SUMIF(Tsp_Jul_Aug!$A$11:$A$199,Checking!$A24,Tsp_Jul_Aug!W$11:W$199)=K6,"TRUE","FALSE")</f>
        <v>TRUE</v>
      </c>
      <c r="L24" s="12" t="str">
        <f>IF(SUMIF(Tsp_Jul_Aug!$A$11:$A$199,Checking!$A24,Tsp_Jul_Aug!X$11:X$199)=L6,"TRUE","FALSE")</f>
        <v>TRUE</v>
      </c>
      <c r="M24" s="12" t="str">
        <f>IF(SUMIF(Tsp_Jul_Aug!$A$11:$A$199,Checking!$A24,Tsp_Jul_Aug!Y$11:Y$199)=M6,"TRUE","FALSE")</f>
        <v>TRUE</v>
      </c>
      <c r="N24" s="12">
        <f t="shared" si="2"/>
        <v>0</v>
      </c>
    </row>
    <row r="25" spans="1:14" x14ac:dyDescent="0.25">
      <c r="A25" s="7" t="s">
        <v>23</v>
      </c>
      <c r="B25" s="7" t="s">
        <v>24</v>
      </c>
      <c r="C25" s="12">
        <v>478690</v>
      </c>
      <c r="D25" s="12" t="str">
        <f>IF(SUMIF(Tsp_Jul_Aug!A9:A199,Checking!A25,Tsp_Jul_Aug!H9:H199)=D7,"TRUE","FALSE")</f>
        <v>TRUE</v>
      </c>
      <c r="E25" s="13"/>
      <c r="F25" s="12" t="str">
        <f>IF(SUMIF(Tsp_Jul_Aug!$A$11:$A$199,Checking!$A25,Tsp_Jul_Aug!K$11:K$199)=F7,"TRUE","FALSE")</f>
        <v>TRUE</v>
      </c>
      <c r="G25" s="12" t="str">
        <f>IF(SUMIF(Tsp_Jul_Aug!$A$11:$A$199,Checking!$A25,Tsp_Jul_Aug!G$11:G$199)=G7,"TRUE","FALSE")</f>
        <v>TRUE</v>
      </c>
      <c r="H25" s="12" t="str">
        <f>IF(SUMIF(Tsp_Jul_Aug!$A$11:$A$199,Checking!$A25,Tsp_Jul_Aug!J$11:J$199)=H7,"TRUE","FALSE")</f>
        <v>TRUE</v>
      </c>
      <c r="I25" s="12" t="str">
        <f>IF(SUMIF(Tsp_Jul_Aug!$A$11:$A$199,Checking!$A25,Tsp_Jul_Aug!U$11:U$199)=I7,"TRUE","FALSE")</f>
        <v>TRUE</v>
      </c>
      <c r="J25" s="12" t="str">
        <f>IF(SUMIF(Tsp_Jul_Aug!$A$11:$A$199,Checking!$A25,Tsp_Jul_Aug!V$11:V$199)=J7,"TRUE","FALSE")</f>
        <v>TRUE</v>
      </c>
      <c r="K25" s="12" t="str">
        <f>IF(SUMIF(Tsp_Jul_Aug!$A$11:$A$199,Checking!$A25,Tsp_Jul_Aug!W$11:W$199)=K7,"TRUE","FALSE")</f>
        <v>TRUE</v>
      </c>
      <c r="L25" s="12" t="str">
        <f>IF(SUMIF(Tsp_Jul_Aug!$A$11:$A$199,Checking!$A25,Tsp_Jul_Aug!X$11:X$199)=L7,"TRUE","FALSE")</f>
        <v>TRUE</v>
      </c>
      <c r="M25" s="12" t="str">
        <f>IF(SUMIF(Tsp_Jul_Aug!$A$11:$A$199,Checking!$A25,Tsp_Jul_Aug!Y$11:Y$199)=M7,"TRUE","FALSE")</f>
        <v>TRUE</v>
      </c>
      <c r="N25" s="12">
        <f t="shared" si="2"/>
        <v>0</v>
      </c>
    </row>
    <row r="26" spans="1:14" x14ac:dyDescent="0.25">
      <c r="A26" s="7" t="s">
        <v>25</v>
      </c>
      <c r="B26" s="7" t="s">
        <v>26</v>
      </c>
      <c r="C26" s="12">
        <v>6175123</v>
      </c>
      <c r="D26" s="12" t="str">
        <f>IF(SUMIF(Tsp_Jul_Aug!A5:A199,Checking!A26,Tsp_Jul_Aug!H5:H199)=D8,"TRUE","FALSE")</f>
        <v>TRUE</v>
      </c>
      <c r="E26" s="13"/>
      <c r="F26" s="12" t="str">
        <f>IF(SUMIF(Tsp_Jul_Aug!$A$11:$A$199,Checking!$A26,Tsp_Jul_Aug!K$11:K$199)=F8,"TRUE","FALSE")</f>
        <v>TRUE</v>
      </c>
      <c r="G26" s="12" t="str">
        <f>IF(SUMIF(Tsp_Jul_Aug!$A$11:$A$199,Checking!$A26,Tsp_Jul_Aug!G$11:G$199)=G8,"TRUE","FALSE")</f>
        <v>TRUE</v>
      </c>
      <c r="H26" s="12" t="str">
        <f>IF(SUMIF(Tsp_Jul_Aug!$A$11:$A$199,Checking!$A26,Tsp_Jul_Aug!J$11:J$199)=H8,"TRUE","FALSE")</f>
        <v>FALSE</v>
      </c>
      <c r="I26" s="12" t="str">
        <f>IF(SUMIF(Tsp_Jul_Aug!$A$11:$A$199,Checking!$A26,Tsp_Jul_Aug!U$11:U$199)=I8,"TRUE","FALSE")</f>
        <v>FALSE</v>
      </c>
      <c r="J26" s="12" t="str">
        <f>IF(SUMIF(Tsp_Jul_Aug!$A$11:$A$199,Checking!$A26,Tsp_Jul_Aug!V$11:V$199)=J8,"TRUE","FALSE")</f>
        <v>TRUE</v>
      </c>
      <c r="K26" s="12" t="str">
        <f>IF(SUMIF(Tsp_Jul_Aug!$A$11:$A$199,Checking!$A26,Tsp_Jul_Aug!W$11:W$199)=K8,"TRUE","FALSE")</f>
        <v>TRUE</v>
      </c>
      <c r="L26" s="12" t="str">
        <f>IF(SUMIF(Tsp_Jul_Aug!$A$11:$A$199,Checking!$A26,Tsp_Jul_Aug!X$11:X$199)=L8,"TRUE","FALSE")</f>
        <v>FALSE</v>
      </c>
      <c r="M26" s="12" t="str">
        <f>IF(SUMIF(Tsp_Jul_Aug!$A$11:$A$199,Checking!$A26,Tsp_Jul_Aug!Y$11:Y$199)=M8,"TRUE","FALSE")</f>
        <v>FALSE</v>
      </c>
      <c r="N26" s="12">
        <f t="shared" si="2"/>
        <v>0</v>
      </c>
    </row>
    <row r="27" spans="1:14" x14ac:dyDescent="0.25">
      <c r="A27" s="7" t="s">
        <v>27</v>
      </c>
      <c r="B27" s="7" t="s">
        <v>28</v>
      </c>
      <c r="C27" s="12">
        <v>4863455</v>
      </c>
      <c r="D27" s="12" t="str">
        <f>IF(SUMIF(Tsp_Jul_Aug!A8:A199,Checking!A27,Tsp_Jul_Aug!H8:H199)=D9,"TRUE","FALSE")</f>
        <v>TRUE</v>
      </c>
      <c r="E27" s="13"/>
      <c r="F27" s="12" t="str">
        <f>IF(SUMIF(Tsp_Jul_Aug!$A$11:$A$199,Checking!$A27,Tsp_Jul_Aug!K$11:K$199)=F9,"TRUE","FALSE")</f>
        <v>TRUE</v>
      </c>
      <c r="G27" s="12" t="str">
        <f>IF(SUMIF(Tsp_Jul_Aug!$A$11:$A$199,Checking!$A27,Tsp_Jul_Aug!G$11:G$199)=G9,"TRUE","FALSE")</f>
        <v>TRUE</v>
      </c>
      <c r="H27" s="12" t="str">
        <f>IF(SUMIF(Tsp_Jul_Aug!$A$11:$A$199,Checking!$A27,Tsp_Jul_Aug!J$11:J$199)=H9,"TRUE","FALSE")</f>
        <v>TRUE</v>
      </c>
      <c r="I27" s="12" t="str">
        <f>IF(SUMIF(Tsp_Jul_Aug!$A$11:$A$199,Checking!$A27,Tsp_Jul_Aug!U$11:U$199)=I9,"TRUE","FALSE")</f>
        <v>TRUE</v>
      </c>
      <c r="J27" s="12" t="str">
        <f>IF(SUMIF(Tsp_Jul_Aug!$A$11:$A$199,Checking!$A27,Tsp_Jul_Aug!V$11:V$199)=J9,"TRUE","FALSE")</f>
        <v>TRUE</v>
      </c>
      <c r="K27" s="12" t="str">
        <f>IF(SUMIF(Tsp_Jul_Aug!$A$11:$A$199,Checking!$A27,Tsp_Jul_Aug!W$11:W$199)=K9,"TRUE","FALSE")</f>
        <v>TRUE</v>
      </c>
      <c r="L27" s="12" t="str">
        <f>IF(SUMIF(Tsp_Jul_Aug!$A$11:$A$199,Checking!$A27,Tsp_Jul_Aug!X$11:X$199)=L9,"TRUE","FALSE")</f>
        <v>FALSE</v>
      </c>
      <c r="M27" s="12" t="str">
        <f>IF(SUMIF(Tsp_Jul_Aug!$A$11:$A$199,Checking!$A27,Tsp_Jul_Aug!Y$11:Y$199)=M9,"TRUE","FALSE")</f>
        <v>TRUE</v>
      </c>
      <c r="N27" s="12">
        <f t="shared" si="2"/>
        <v>0</v>
      </c>
    </row>
    <row r="28" spans="1:14" x14ac:dyDescent="0.25">
      <c r="A28" s="7" t="s">
        <v>29</v>
      </c>
      <c r="B28" s="7" t="s">
        <v>30</v>
      </c>
      <c r="C28" s="12">
        <v>6145588</v>
      </c>
      <c r="D28" s="12" t="str">
        <f>IF(SUMIF(Tsp_Jul_Aug!A10:A199,Checking!A28,Tsp_Jul_Aug!H10:H199)=D10,"TRUE","FALSE")</f>
        <v>TRUE</v>
      </c>
      <c r="E28" s="13"/>
      <c r="F28" s="12" t="str">
        <f>IF(SUMIF(Tsp_Jul_Aug!$A$11:$A$199,Checking!$A28,Tsp_Jul_Aug!K$11:K$199)=F10,"TRUE","FALSE")</f>
        <v>TRUE</v>
      </c>
      <c r="G28" s="12" t="str">
        <f>IF(SUMIF(Tsp_Jul_Aug!$A$11:$A$199,Checking!$A28,Tsp_Jul_Aug!G$11:G$199)=G10,"TRUE","FALSE")</f>
        <v>TRUE</v>
      </c>
      <c r="H28" s="12" t="str">
        <f>IF(SUMIF(Tsp_Jul_Aug!$A$11:$A$199,Checking!$A28,Tsp_Jul_Aug!J$11:J$199)=H10,"TRUE","FALSE")</f>
        <v>TRUE</v>
      </c>
      <c r="I28" s="12" t="str">
        <f>IF(SUMIF(Tsp_Jul_Aug!$A$11:$A$199,Checking!$A28,Tsp_Jul_Aug!U$11:U$199)=I10,"TRUE","FALSE")</f>
        <v>TRUE</v>
      </c>
      <c r="J28" s="12" t="str">
        <f>IF(SUMIF(Tsp_Jul_Aug!$A$11:$A$199,Checking!$A28,Tsp_Jul_Aug!V$11:V$199)=J10,"TRUE","FALSE")</f>
        <v>TRUE</v>
      </c>
      <c r="K28" s="12" t="str">
        <f>IF(SUMIF(Tsp_Jul_Aug!$A$11:$A$199,Checking!$A28,Tsp_Jul_Aug!W$11:W$199)=K10,"TRUE","FALSE")</f>
        <v>TRUE</v>
      </c>
      <c r="L28" s="12" t="str">
        <f>IF(SUMIF(Tsp_Jul_Aug!$A$11:$A$199,Checking!$A28,Tsp_Jul_Aug!X$11:X$199)=L10,"TRUE","FALSE")</f>
        <v>TRUE</v>
      </c>
      <c r="M28" s="12" t="str">
        <f>IF(SUMIF(Tsp_Jul_Aug!$A$11:$A$199,Checking!$A28,Tsp_Jul_Aug!Y$11:Y$199)=M10,"TRUE","FALSE")</f>
        <v>TRUE</v>
      </c>
      <c r="N28" s="12">
        <f t="shared" si="2"/>
        <v>0</v>
      </c>
    </row>
    <row r="29" spans="1:14" x14ac:dyDescent="0.25">
      <c r="A29" s="7" t="s">
        <v>31</v>
      </c>
      <c r="B29" s="7" t="s">
        <v>32</v>
      </c>
      <c r="C29" s="12">
        <v>1572657</v>
      </c>
      <c r="D29" s="12" t="str">
        <f>IF(SUMIF(Tsp_Jul_Aug!A13:A199,Checking!A29,Tsp_Jul_Aug!H13:H199)=D11,"TRUE","FALSE")</f>
        <v>TRUE</v>
      </c>
      <c r="E29" s="13"/>
      <c r="F29" s="12" t="str">
        <f>IF(SUMIF(Tsp_Jul_Aug!$A$11:$A$199,Checking!$A29,Tsp_Jul_Aug!K$11:K$199)=F11,"TRUE","FALSE")</f>
        <v>TRUE</v>
      </c>
      <c r="G29" s="12" t="str">
        <f>IF(SUMIF(Tsp_Jul_Aug!$A$11:$A$199,Checking!$A29,Tsp_Jul_Aug!G$11:G$199)=G11,"TRUE","FALSE")</f>
        <v>TRUE</v>
      </c>
      <c r="H29" s="12" t="str">
        <f>IF(SUMIF(Tsp_Jul_Aug!$A$11:$A$199,Checking!$A29,Tsp_Jul_Aug!J$11:J$199)=H11,"TRUE","FALSE")</f>
        <v>TRUE</v>
      </c>
      <c r="I29" s="12" t="str">
        <f>IF(SUMIF(Tsp_Jul_Aug!$A$11:$A$199,Checking!$A29,Tsp_Jul_Aug!U$11:U$199)=I11,"TRUE","FALSE")</f>
        <v>TRUE</v>
      </c>
      <c r="J29" s="12" t="str">
        <f>IF(SUMIF(Tsp_Jul_Aug!$A$11:$A$199,Checking!$A29,Tsp_Jul_Aug!V$11:V$199)=J11,"TRUE","FALSE")</f>
        <v>FALSE</v>
      </c>
      <c r="K29" s="12" t="str">
        <f>IF(SUMIF(Tsp_Jul_Aug!$A$11:$A$199,Checking!$A29,Tsp_Jul_Aug!W$11:W$199)=K11,"TRUE","FALSE")</f>
        <v>TRUE</v>
      </c>
      <c r="L29" s="12" t="str">
        <f>IF(SUMIF(Tsp_Jul_Aug!$A$11:$A$199,Checking!$A29,Tsp_Jul_Aug!X$11:X$199)=L11,"TRUE","FALSE")</f>
        <v>TRUE</v>
      </c>
      <c r="M29" s="12" t="str">
        <f>IF(SUMIF(Tsp_Jul_Aug!$A$11:$A$199,Checking!$A29,Tsp_Jul_Aug!Y$11:Y$199)=M11,"TRUE","FALSE")</f>
        <v>TRUE</v>
      </c>
      <c r="N29" s="12">
        <f t="shared" si="2"/>
        <v>0</v>
      </c>
    </row>
    <row r="30" spans="1:14" x14ac:dyDescent="0.25">
      <c r="A30" s="7" t="s">
        <v>33</v>
      </c>
      <c r="B30" s="7" t="s">
        <v>34</v>
      </c>
      <c r="C30" s="12">
        <v>1689654</v>
      </c>
      <c r="D30" s="12" t="str">
        <f>IF(SUMIF(Tsp_Jul_Aug!A6:A199,Checking!A30,Tsp_Jul_Aug!H6:H199)=D12,"TRUE","FALSE")</f>
        <v>TRUE</v>
      </c>
      <c r="E30" s="13"/>
      <c r="F30" s="12" t="str">
        <f>IF(SUMIF(Tsp_Jul_Aug!$A$11:$A$199,Checking!$A30,Tsp_Jul_Aug!K$11:K$199)=F12,"TRUE","FALSE")</f>
        <v>TRUE</v>
      </c>
      <c r="G30" s="12" t="str">
        <f>IF(SUMIF(Tsp_Jul_Aug!$A$11:$A$199,Checking!$A30,Tsp_Jul_Aug!G$11:G$199)=G12,"TRUE","FALSE")</f>
        <v>TRUE</v>
      </c>
      <c r="H30" s="12" t="str">
        <f>IF(SUMIF(Tsp_Jul_Aug!$A$11:$A$199,Checking!$A30,Tsp_Jul_Aug!J$11:J$199)=H12,"TRUE","FALSE")</f>
        <v>TRUE</v>
      </c>
      <c r="I30" s="12" t="str">
        <f>IF(SUMIF(Tsp_Jul_Aug!$A$11:$A$199,Checking!$A30,Tsp_Jul_Aug!U$11:U$199)=I12,"TRUE","FALSE")</f>
        <v>TRUE</v>
      </c>
      <c r="J30" s="12" t="str">
        <f>IF(SUMIF(Tsp_Jul_Aug!$A$11:$A$199,Checking!$A30,Tsp_Jul_Aug!V$11:V$199)=J12,"TRUE","FALSE")</f>
        <v>TRUE</v>
      </c>
      <c r="K30" s="12" t="str">
        <f>IF(SUMIF(Tsp_Jul_Aug!$A$11:$A$199,Checking!$A30,Tsp_Jul_Aug!W$11:W$199)=K12,"TRUE","FALSE")</f>
        <v>TRUE</v>
      </c>
      <c r="L30" s="12" t="str">
        <f>IF(SUMIF(Tsp_Jul_Aug!$A$11:$A$199,Checking!$A30,Tsp_Jul_Aug!X$11:X$199)=L12,"TRUE","FALSE")</f>
        <v>TRUE</v>
      </c>
      <c r="M30" s="12" t="str">
        <f>IF(SUMIF(Tsp_Jul_Aug!$A$11:$A$199,Checking!$A30,Tsp_Jul_Aug!Y$11:Y$199)=M12,"TRUE","FALSE")</f>
        <v>TRUE</v>
      </c>
      <c r="N30" s="12">
        <f t="shared" si="2"/>
        <v>0</v>
      </c>
    </row>
    <row r="31" spans="1:14" x14ac:dyDescent="0.25">
      <c r="A31" s="7" t="s">
        <v>35</v>
      </c>
      <c r="B31" s="7" t="s">
        <v>36</v>
      </c>
      <c r="C31" s="12">
        <v>5815384</v>
      </c>
      <c r="D31" s="12" t="str">
        <f>IF(SUMIF(Tsp_Jul_Aug!A7:A199,Checking!A31,Tsp_Jul_Aug!H7:H199)=D13,"TRUE","FALSE")</f>
        <v>TRUE</v>
      </c>
      <c r="E31" s="13"/>
      <c r="F31" s="12" t="str">
        <f>IF(SUMIF(Tsp_Jul_Aug!$A$11:$A$199,Checking!$A31,Tsp_Jul_Aug!K$11:K$199)=F13,"TRUE","FALSE")</f>
        <v>TRUE</v>
      </c>
      <c r="G31" s="12" t="str">
        <f>IF(SUMIF(Tsp_Jul_Aug!$A$11:$A$199,Checking!$A31,Tsp_Jul_Aug!G$11:G$199)=G13,"TRUE","FALSE")</f>
        <v>TRUE</v>
      </c>
      <c r="H31" s="12" t="str">
        <f>IF(SUMIF(Tsp_Jul_Aug!$A$11:$A$199,Checking!$A31,Tsp_Jul_Aug!J$11:J$199)=H13,"TRUE","FALSE")</f>
        <v>TRUE</v>
      </c>
      <c r="I31" s="12" t="str">
        <f>IF(SUMIF(Tsp_Jul_Aug!$A$11:$A$199,Checking!$A31,Tsp_Jul_Aug!U$11:U$199)=I13,"TRUE","FALSE")</f>
        <v>TRUE</v>
      </c>
      <c r="J31" s="12" t="str">
        <f>IF(SUMIF(Tsp_Jul_Aug!$A$11:$A$199,Checking!$A31,Tsp_Jul_Aug!V$11:V$199)=J13,"TRUE","FALSE")</f>
        <v>TRUE</v>
      </c>
      <c r="K31" s="12" t="str">
        <f>IF(SUMIF(Tsp_Jul_Aug!$A$11:$A$199,Checking!$A31,Tsp_Jul_Aug!W$11:W$199)=K13,"TRUE","FALSE")</f>
        <v>TRUE</v>
      </c>
      <c r="L31" s="12" t="str">
        <f>IF(SUMIF(Tsp_Jul_Aug!$A$11:$A$199,Checking!$A31,Tsp_Jul_Aug!X$11:X$199)=L13,"TRUE","FALSE")</f>
        <v>TRUE</v>
      </c>
      <c r="M31" s="12" t="str">
        <f>IF(SUMIF(Tsp_Jul_Aug!$A$11:$A$199,Checking!$A31,Tsp_Jul_Aug!Y$11:Y$199)=M13,"TRUE","FALSE")</f>
        <v>TRUE</v>
      </c>
      <c r="N31" s="12">
        <f t="shared" si="2"/>
        <v>0</v>
      </c>
    </row>
    <row r="32" spans="1:14" x14ac:dyDescent="0.25">
      <c r="A32" s="7" t="s">
        <v>37</v>
      </c>
      <c r="B32" s="7" t="s">
        <v>38</v>
      </c>
      <c r="C32" s="12">
        <v>2050282</v>
      </c>
      <c r="D32" s="12" t="str">
        <f>IF(SUMIF(Tsp_Jul_Aug!A12:A199,Checking!A32,Tsp_Jul_Aug!H12:H199)=D14,"TRUE","FALSE")</f>
        <v>TRUE</v>
      </c>
      <c r="E32" s="13"/>
      <c r="F32" s="12" t="str">
        <f>IF(SUMIF(Tsp_Jul_Aug!$A$11:$A$199,Checking!$A32,Tsp_Jul_Aug!K$11:K$199)=F14,"TRUE","FALSE")</f>
        <v>TRUE</v>
      </c>
      <c r="G32" s="12" t="str">
        <f>IF(SUMIF(Tsp_Jul_Aug!$A$11:$A$199,Checking!$A32,Tsp_Jul_Aug!G$11:G$199)=G14,"TRUE","FALSE")</f>
        <v>TRUE</v>
      </c>
      <c r="H32" s="12" t="str">
        <f>IF(SUMIF(Tsp_Jul_Aug!$A$11:$A$199,Checking!$A32,Tsp_Jul_Aug!J$11:J$199)=H14,"TRUE","FALSE")</f>
        <v>TRUE</v>
      </c>
      <c r="I32" s="12" t="str">
        <f>IF(SUMIF(Tsp_Jul_Aug!$A$11:$A$199,Checking!$A32,Tsp_Jul_Aug!U$11:U$199)=I14,"TRUE","FALSE")</f>
        <v>TRUE</v>
      </c>
      <c r="J32" s="12" t="str">
        <f>IF(SUMIF(Tsp_Jul_Aug!$A$11:$A$199,Checking!$A32,Tsp_Jul_Aug!V$11:V$199)=J14,"TRUE","FALSE")</f>
        <v>TRUE</v>
      </c>
      <c r="K32" s="12" t="str">
        <f>IF(SUMIF(Tsp_Jul_Aug!$A$11:$A$199,Checking!$A32,Tsp_Jul_Aug!W$11:W$199)=K14,"TRUE","FALSE")</f>
        <v>TRUE</v>
      </c>
      <c r="L32" s="12" t="str">
        <f>IF(SUMIF(Tsp_Jul_Aug!$A$11:$A$199,Checking!$A32,Tsp_Jul_Aug!X$11:X$199)=L14,"TRUE","FALSE")</f>
        <v>TRUE</v>
      </c>
      <c r="M32" s="12" t="str">
        <f>IF(SUMIF(Tsp_Jul_Aug!$A$11:$A$199,Checking!$A32,Tsp_Jul_Aug!Y$11:Y$199)=M14,"TRUE","FALSE")</f>
        <v>TRUE</v>
      </c>
      <c r="N32" s="12">
        <f t="shared" si="2"/>
        <v>0</v>
      </c>
    </row>
    <row r="33" spans="1:14" x14ac:dyDescent="0.25">
      <c r="A33" s="7" t="s">
        <v>39</v>
      </c>
      <c r="B33" s="7" t="s">
        <v>40</v>
      </c>
      <c r="C33" s="12">
        <v>7355075</v>
      </c>
      <c r="D33" s="12" t="str">
        <f>IF(SUMIF(Tsp_Jul_Aug!A15:A200,Checking!A33,Tsp_Jul_Aug!H15:H200)=D15,"TRUE","FALSE")</f>
        <v>TRUE</v>
      </c>
      <c r="E33" s="13"/>
      <c r="F33" s="12" t="str">
        <f>IF(SUMIF(Tsp_Jul_Aug!$A$11:$A$199,Checking!$A33,Tsp_Jul_Aug!K$11:K$199)=F15,"TRUE","FALSE")</f>
        <v>TRUE</v>
      </c>
      <c r="G33" s="12" t="str">
        <f>IF(SUMIF(Tsp_Jul_Aug!$A$11:$A$199,Checking!$A33,Tsp_Jul_Aug!G$11:G$199)=G15,"TRUE","FALSE")</f>
        <v>TRUE</v>
      </c>
      <c r="H33" s="12" t="str">
        <f>IF(SUMIF(Tsp_Jul_Aug!$A$11:$A$199,Checking!$A33,Tsp_Jul_Aug!J$11:J$199)=H15,"TRUE","FALSE")</f>
        <v>TRUE</v>
      </c>
      <c r="I33" s="12" t="str">
        <f>IF(SUMIF(Tsp_Jul_Aug!$A$11:$A$199,Checking!$A33,Tsp_Jul_Aug!U$11:U$199)=I15,"TRUE","FALSE")</f>
        <v>TRUE</v>
      </c>
      <c r="J33" s="12" t="str">
        <f>IF(SUMIF(Tsp_Jul_Aug!$A$11:$A$199,Checking!$A33,Tsp_Jul_Aug!V$11:V$199)=J15,"TRUE","FALSE")</f>
        <v>TRUE</v>
      </c>
      <c r="K33" s="12" t="str">
        <f>IF(SUMIF(Tsp_Jul_Aug!$A$11:$A$199,Checking!$A33,Tsp_Jul_Aug!W$11:W$199)=K15,"TRUE","FALSE")</f>
        <v>TRUE</v>
      </c>
      <c r="L33" s="12" t="str">
        <f>IF(SUMIF(Tsp_Jul_Aug!$A$11:$A$199,Checking!$A33,Tsp_Jul_Aug!X$11:X$199)=L15,"TRUE","FALSE")</f>
        <v>TRUE</v>
      </c>
      <c r="M33" s="12" t="str">
        <f>IF(SUMIF(Tsp_Jul_Aug!$A$11:$A$199,Checking!$A33,Tsp_Jul_Aug!Y$11:Y$199)=M15,"TRUE","FALSE")</f>
        <v>TRUE</v>
      </c>
      <c r="N33" s="12">
        <f t="shared" si="2"/>
        <v>0</v>
      </c>
    </row>
    <row r="34" spans="1:14" x14ac:dyDescent="0.25">
      <c r="A34" s="7" t="s">
        <v>41</v>
      </c>
      <c r="B34" s="7" t="s">
        <v>42</v>
      </c>
      <c r="C34" s="12">
        <v>1406434</v>
      </c>
      <c r="D34" s="12" t="e">
        <f>IF(SUMIF(Tsp_Jul_Aug!A19:A201,Checking!A34,Tsp_Jul_Aug!H19:H201)=D16,"TRUE","FALSE")</f>
        <v>#REF!</v>
      </c>
      <c r="E34" s="13"/>
      <c r="F34" s="12" t="e">
        <f>IF(SUMIF(Tsp_Jul_Aug!$A$11:$A$199,Checking!$A34,Tsp_Jul_Aug!K$11:K$199)=F16,"TRUE","FALSE")</f>
        <v>#REF!</v>
      </c>
      <c r="G34" s="12" t="e">
        <f>IF(SUMIF(Tsp_Jul_Aug!$A$11:$A$199,Checking!$A34,Tsp_Jul_Aug!G$11:G$199)=G16,"TRUE","FALSE")</f>
        <v>#REF!</v>
      </c>
      <c r="H34" s="12" t="e">
        <f>IF(SUMIF(Tsp_Jul_Aug!$A$11:$A$199,Checking!$A34,Tsp_Jul_Aug!J$11:J$199)=H16,"TRUE","FALSE")</f>
        <v>#REF!</v>
      </c>
      <c r="I34" s="12" t="e">
        <f>IF(SUMIF(Tsp_Jul_Aug!$A$11:$A$199,Checking!$A34,Tsp_Jul_Aug!U$11:U$199)=I16,"TRUE","FALSE")</f>
        <v>#REF!</v>
      </c>
      <c r="J34" s="12" t="e">
        <f>IF(SUMIF(Tsp_Jul_Aug!$A$11:$A$199,Checking!$A34,Tsp_Jul_Aug!V$11:V$199)=J16,"TRUE","FALSE")</f>
        <v>#REF!</v>
      </c>
      <c r="K34" s="12" t="e">
        <f>IF(SUMIF(Tsp_Jul_Aug!$A$11:$A$199,Checking!$A34,Tsp_Jul_Aug!W$11:W$199)=K16,"TRUE","FALSE")</f>
        <v>#REF!</v>
      </c>
      <c r="L34" s="12" t="e">
        <f>IF(SUMIF(Tsp_Jul_Aug!$A$11:$A$199,Checking!$A34,Tsp_Jul_Aug!X$11:X$199)=L16,"TRUE","FALSE")</f>
        <v>#REF!</v>
      </c>
      <c r="M34" s="12" t="e">
        <f>IF(SUMIF(Tsp_Jul_Aug!$A$11:$A$199,Checking!$A34,Tsp_Jul_Aug!Y$11:Y$199)=M16,"TRUE","FALSE")</f>
        <v>#REF!</v>
      </c>
      <c r="N34" s="12" t="e">
        <f t="shared" si="2"/>
        <v>#REF!</v>
      </c>
    </row>
    <row r="37" spans="1:14" x14ac:dyDescent="0.25">
      <c r="A37" s="67" t="s">
        <v>0</v>
      </c>
      <c r="B37" s="74" t="s">
        <v>1</v>
      </c>
      <c r="C37" s="76" t="s">
        <v>2</v>
      </c>
      <c r="D37" s="80" t="s">
        <v>3</v>
      </c>
      <c r="E37" s="80"/>
      <c r="F37" s="67" t="s">
        <v>4</v>
      </c>
      <c r="G37" s="67"/>
      <c r="H37" s="67" t="s">
        <v>5</v>
      </c>
      <c r="I37" s="67" t="s">
        <v>6</v>
      </c>
      <c r="J37" s="67"/>
      <c r="K37" s="67"/>
      <c r="L37" s="67"/>
      <c r="M37" s="67"/>
      <c r="N37" s="67"/>
    </row>
    <row r="38" spans="1:14" ht="60" x14ac:dyDescent="0.25">
      <c r="A38" s="67"/>
      <c r="B38" s="75"/>
      <c r="C38" s="77"/>
      <c r="D38" s="19" t="s">
        <v>7</v>
      </c>
      <c r="E38" s="19" t="s">
        <v>8</v>
      </c>
      <c r="F38" s="19" t="s">
        <v>9</v>
      </c>
      <c r="G38" s="18" t="s">
        <v>10</v>
      </c>
      <c r="H38" s="67"/>
      <c r="I38" s="18" t="s">
        <v>11</v>
      </c>
      <c r="J38" s="18" t="s">
        <v>12</v>
      </c>
      <c r="K38" s="18" t="s">
        <v>13</v>
      </c>
      <c r="L38" s="18" t="s">
        <v>14</v>
      </c>
      <c r="M38" s="19" t="s">
        <v>15</v>
      </c>
      <c r="N38" s="18" t="s">
        <v>16</v>
      </c>
    </row>
    <row r="39" spans="1:14" x14ac:dyDescent="0.25">
      <c r="A39" s="3" t="s">
        <v>17</v>
      </c>
      <c r="B39" s="3" t="s">
        <v>18</v>
      </c>
      <c r="C39" s="4">
        <v>3188963</v>
      </c>
      <c r="D39" s="4">
        <f>SR_Jun!D40+SR_Jul_Aug!F40</f>
        <v>0</v>
      </c>
      <c r="E39" s="5">
        <f t="shared" ref="E39:E52" si="3">D39/C39*100</f>
        <v>0</v>
      </c>
      <c r="F39" s="4">
        <f>SR_Jun!F40+SR_Jul_Aug!I40</f>
        <v>0</v>
      </c>
      <c r="G39" s="4">
        <f>SR_Jun!G40+SR_Jul_Aug!E40</f>
        <v>0</v>
      </c>
      <c r="H39" s="4">
        <f>SR_Jun!H40+SR_Jul_Aug!H40</f>
        <v>0</v>
      </c>
      <c r="I39" s="4">
        <f>SR_Jun!I40+SR_Jul_Aug!S40</f>
        <v>0</v>
      </c>
      <c r="J39" s="4">
        <f>SR_Jun!J40+SR_Jul_Aug!T40</f>
        <v>0</v>
      </c>
      <c r="K39" s="4">
        <f>SR_Jun!K40+SR_Jul_Aug!U40</f>
        <v>0</v>
      </c>
      <c r="L39" s="4">
        <f>SR_Jun!L40+SR_Jul_Aug!V40</f>
        <v>0</v>
      </c>
      <c r="M39" s="4">
        <f>SR_Jun!M40+SR_Jul_Aug!W40</f>
        <v>0</v>
      </c>
      <c r="N39" s="4">
        <f t="shared" ref="N39" si="4">SUM(I39:M39)</f>
        <v>0</v>
      </c>
    </row>
    <row r="40" spans="1:14" x14ac:dyDescent="0.25">
      <c r="A40" s="3" t="s">
        <v>19</v>
      </c>
      <c r="B40" s="3" t="s">
        <v>20</v>
      </c>
      <c r="C40" s="4">
        <v>5320299</v>
      </c>
      <c r="D40" s="4">
        <f>SR_Jul_Aug!F41</f>
        <v>0</v>
      </c>
      <c r="E40" s="5">
        <f t="shared" si="3"/>
        <v>0</v>
      </c>
      <c r="F40" s="4">
        <f>SR_Jul_Aug!I41</f>
        <v>0</v>
      </c>
      <c r="G40" s="4">
        <f>SR_Jul_Aug!E41</f>
        <v>0</v>
      </c>
      <c r="H40" s="4">
        <f>SR_Jul_Aug!H41</f>
        <v>0</v>
      </c>
      <c r="I40" s="4">
        <f>SR_Jul_Aug!S41</f>
        <v>0</v>
      </c>
      <c r="J40" s="4">
        <f>SR_Jul_Aug!T41</f>
        <v>0</v>
      </c>
      <c r="K40" s="4">
        <f>SR_Jul_Aug!U41</f>
        <v>0</v>
      </c>
      <c r="L40" s="4">
        <f>SR_Jul_Aug!V41</f>
        <v>0</v>
      </c>
      <c r="M40" s="4">
        <f>SR_Jul_Aug!W41</f>
        <v>0</v>
      </c>
      <c r="N40" s="4">
        <f>SUM(I40:M40)</f>
        <v>0</v>
      </c>
    </row>
    <row r="41" spans="1:14" x14ac:dyDescent="0.25">
      <c r="A41" s="3" t="s">
        <v>21</v>
      </c>
      <c r="B41" s="3" t="s">
        <v>22</v>
      </c>
      <c r="C41" s="4">
        <v>3912711</v>
      </c>
      <c r="D41" s="4">
        <f>SR_Jul_Aug!F42</f>
        <v>0</v>
      </c>
      <c r="E41" s="5">
        <f t="shared" si="3"/>
        <v>0</v>
      </c>
      <c r="F41" s="4">
        <f>SR_Jul_Aug!I42</f>
        <v>0</v>
      </c>
      <c r="G41" s="4">
        <f>SR_Jul_Aug!E42</f>
        <v>0</v>
      </c>
      <c r="H41" s="4">
        <f>SR_Jul_Aug!H42</f>
        <v>0</v>
      </c>
      <c r="I41" s="4">
        <f>SR_Jul_Aug!S42</f>
        <v>0</v>
      </c>
      <c r="J41" s="4">
        <f>SR_Jul_Aug!T42</f>
        <v>0</v>
      </c>
      <c r="K41" s="4">
        <f>SR_Jul_Aug!U42</f>
        <v>0</v>
      </c>
      <c r="L41" s="4">
        <f>SR_Jul_Aug!V42</f>
        <v>0</v>
      </c>
      <c r="M41" s="4">
        <f>SR_Jul_Aug!W42</f>
        <v>0</v>
      </c>
      <c r="N41" s="4">
        <f t="shared" ref="N41:N52" si="5">SUM(I41:M41)</f>
        <v>0</v>
      </c>
    </row>
    <row r="42" spans="1:14" x14ac:dyDescent="0.25">
      <c r="A42" s="3" t="s">
        <v>23</v>
      </c>
      <c r="B42" s="3" t="s">
        <v>24</v>
      </c>
      <c r="C42" s="4">
        <v>478690</v>
      </c>
      <c r="D42" s="4">
        <f>SR_Jul_Aug!F43</f>
        <v>0</v>
      </c>
      <c r="E42" s="5">
        <f t="shared" si="3"/>
        <v>0</v>
      </c>
      <c r="F42" s="4">
        <f>SR_Jul_Aug!I43</f>
        <v>0</v>
      </c>
      <c r="G42" s="4">
        <f>SR_Jul_Aug!E43</f>
        <v>0</v>
      </c>
      <c r="H42" s="4">
        <f>SR_Jul_Aug!H43</f>
        <v>0</v>
      </c>
      <c r="I42" s="4">
        <f>SR_Jul_Aug!S43</f>
        <v>0</v>
      </c>
      <c r="J42" s="4">
        <f>SR_Jul_Aug!T43</f>
        <v>0</v>
      </c>
      <c r="K42" s="4">
        <f>SR_Jul_Aug!U43</f>
        <v>0</v>
      </c>
      <c r="L42" s="4">
        <f>SR_Jul_Aug!V43</f>
        <v>0</v>
      </c>
      <c r="M42" s="4">
        <f>SR_Jul_Aug!W43</f>
        <v>0</v>
      </c>
      <c r="N42" s="4">
        <f t="shared" si="5"/>
        <v>0</v>
      </c>
    </row>
    <row r="43" spans="1:14" x14ac:dyDescent="0.25">
      <c r="A43" s="3" t="s">
        <v>25</v>
      </c>
      <c r="B43" s="3" t="s">
        <v>26</v>
      </c>
      <c r="C43" s="4">
        <v>6175123</v>
      </c>
      <c r="D43" s="4">
        <f>SR_Jun!D43+SR_Jul_Aug!F44</f>
        <v>0</v>
      </c>
      <c r="E43" s="5">
        <f t="shared" si="3"/>
        <v>0</v>
      </c>
      <c r="F43" s="4">
        <f>SR_Jun!F43+SR_Jul_Aug!I44</f>
        <v>0</v>
      </c>
      <c r="G43" s="4">
        <f>SR_Jun!G43+SR_Jul_Aug!E44</f>
        <v>0</v>
      </c>
      <c r="H43" s="4">
        <f>SR_Jun!H43+SR_Jul_Aug!H44</f>
        <v>0</v>
      </c>
      <c r="I43" s="4">
        <f>SR_Jun!I43+SR_Jul_Aug!S44</f>
        <v>0</v>
      </c>
      <c r="J43" s="4">
        <f>SR_Jun!J43+SR_Jul_Aug!T44</f>
        <v>0</v>
      </c>
      <c r="K43" s="4">
        <f>SR_Jun!K43+SR_Jul_Aug!U44</f>
        <v>0</v>
      </c>
      <c r="L43" s="4">
        <f>SR_Jun!L43+SR_Jul_Aug!V44</f>
        <v>0</v>
      </c>
      <c r="M43" s="4">
        <f>SR_Jun!M43+SR_Jul_Aug!W44</f>
        <v>0</v>
      </c>
      <c r="N43" s="4">
        <f>SUM(I43:M43)</f>
        <v>0</v>
      </c>
    </row>
    <row r="44" spans="1:14" x14ac:dyDescent="0.25">
      <c r="A44" s="3" t="s">
        <v>27</v>
      </c>
      <c r="B44" s="3" t="s">
        <v>28</v>
      </c>
      <c r="C44" s="4">
        <v>4863455</v>
      </c>
      <c r="D44" s="4">
        <f>SR_Jun!D44+SR_Jul_Aug!F45</f>
        <v>0</v>
      </c>
      <c r="E44" s="5">
        <f t="shared" si="3"/>
        <v>0</v>
      </c>
      <c r="F44" s="4">
        <f>SR_Jun!F44+SR_Jul_Aug!I45</f>
        <v>0</v>
      </c>
      <c r="G44" s="4">
        <f>SR_Jun!G44+SR_Jul_Aug!E45</f>
        <v>0</v>
      </c>
      <c r="H44" s="4">
        <f>SR_Jun!H44+SR_Jul_Aug!H45</f>
        <v>0</v>
      </c>
      <c r="I44" s="4">
        <f>SR_Jun!I44+SR_Jul_Aug!S45</f>
        <v>0</v>
      </c>
      <c r="J44" s="4">
        <f>SR_Jun!J44+SR_Jul_Aug!T45</f>
        <v>0</v>
      </c>
      <c r="K44" s="4">
        <f>SR_Jun!K44+SR_Jul_Aug!U45</f>
        <v>0</v>
      </c>
      <c r="L44" s="4">
        <f>SR_Jun!L44+SR_Jul_Aug!V45</f>
        <v>0</v>
      </c>
      <c r="M44" s="4">
        <f>SR_Jun!M44+SR_Jul_Aug!W45</f>
        <v>0</v>
      </c>
      <c r="N44" s="4">
        <f>SUM(I44:M44)</f>
        <v>0</v>
      </c>
    </row>
    <row r="45" spans="1:14" x14ac:dyDescent="0.25">
      <c r="A45" s="3" t="s">
        <v>29</v>
      </c>
      <c r="B45" s="3" t="s">
        <v>30</v>
      </c>
      <c r="C45" s="4">
        <v>6145588</v>
      </c>
      <c r="D45" s="4">
        <f>SR_Jul_Aug!F46</f>
        <v>0</v>
      </c>
      <c r="E45" s="5">
        <f t="shared" si="3"/>
        <v>0</v>
      </c>
      <c r="F45" s="4">
        <f>SR_Jul_Aug!I46</f>
        <v>0</v>
      </c>
      <c r="G45" s="4">
        <f>SR_Jul_Aug!E46</f>
        <v>0</v>
      </c>
      <c r="H45" s="4">
        <f>SR_Jul_Aug!H46</f>
        <v>0</v>
      </c>
      <c r="I45" s="4">
        <f>SR_Jul_Aug!S46</f>
        <v>0</v>
      </c>
      <c r="J45" s="4">
        <f>SR_Jul_Aug!T46</f>
        <v>0</v>
      </c>
      <c r="K45" s="4">
        <f>SR_Jul_Aug!U46</f>
        <v>0</v>
      </c>
      <c r="L45" s="4">
        <f>SR_Jul_Aug!V46</f>
        <v>0</v>
      </c>
      <c r="M45" s="4">
        <f>SR_Jul_Aug!W46</f>
        <v>0</v>
      </c>
      <c r="N45" s="4">
        <f t="shared" si="5"/>
        <v>0</v>
      </c>
    </row>
    <row r="46" spans="1:14" x14ac:dyDescent="0.25">
      <c r="A46" s="3" t="s">
        <v>31</v>
      </c>
      <c r="B46" s="3" t="s">
        <v>32</v>
      </c>
      <c r="C46" s="4">
        <v>1572657</v>
      </c>
      <c r="D46" s="4">
        <f>SR_Jun!D42+SR_Jul_Aug!F47</f>
        <v>0</v>
      </c>
      <c r="E46" s="5">
        <f t="shared" si="3"/>
        <v>0</v>
      </c>
      <c r="F46" s="4">
        <f>SR_Jun!F42+SR_Jul_Aug!I47</f>
        <v>0</v>
      </c>
      <c r="G46" s="4">
        <f>SR_Jun!G42+SR_Jul_Aug!E47</f>
        <v>0</v>
      </c>
      <c r="H46" s="4">
        <f>SR_Jun!H42+SR_Jul_Aug!H47</f>
        <v>0</v>
      </c>
      <c r="I46" s="4">
        <f>SR_Jun!I42+SR_Jul_Aug!S47</f>
        <v>0</v>
      </c>
      <c r="J46" s="4">
        <f>SR_Jun!J42+SR_Jul_Aug!T47</f>
        <v>0</v>
      </c>
      <c r="K46" s="4">
        <f>SR_Jun!K42+SR_Jul_Aug!U47</f>
        <v>0</v>
      </c>
      <c r="L46" s="4">
        <f>SR_Jun!L42+SR_Jul_Aug!V47</f>
        <v>0</v>
      </c>
      <c r="M46" s="4">
        <f>SR_Jun!M42+SR_Jul_Aug!W47</f>
        <v>0</v>
      </c>
      <c r="N46" s="4">
        <f>SUM(I46:M46)</f>
        <v>0</v>
      </c>
    </row>
    <row r="47" spans="1:14" x14ac:dyDescent="0.25">
      <c r="A47" s="3" t="s">
        <v>33</v>
      </c>
      <c r="B47" s="3" t="s">
        <v>34</v>
      </c>
      <c r="C47" s="4">
        <v>1689654</v>
      </c>
      <c r="D47" s="4">
        <f>SR_Jul_Aug!F48</f>
        <v>0</v>
      </c>
      <c r="E47" s="5">
        <f t="shared" si="3"/>
        <v>0</v>
      </c>
      <c r="F47" s="4">
        <f>SR_Jul_Aug!I48</f>
        <v>0</v>
      </c>
      <c r="G47" s="4">
        <f>SR_Jul_Aug!E48</f>
        <v>0</v>
      </c>
      <c r="H47" s="4">
        <f>SR_Jul_Aug!H48</f>
        <v>0</v>
      </c>
      <c r="I47" s="4">
        <f>SR_Jul_Aug!S48</f>
        <v>0</v>
      </c>
      <c r="J47" s="4">
        <f>SR_Jul_Aug!T48</f>
        <v>0</v>
      </c>
      <c r="K47" s="4">
        <f>SR_Jul_Aug!U48</f>
        <v>0</v>
      </c>
      <c r="L47" s="4">
        <f>SR_Jul_Aug!V48</f>
        <v>0</v>
      </c>
      <c r="M47" s="4">
        <f>SR_Jul_Aug!W48</f>
        <v>0</v>
      </c>
      <c r="N47" s="4">
        <f t="shared" si="5"/>
        <v>0</v>
      </c>
    </row>
    <row r="48" spans="1:14" x14ac:dyDescent="0.25">
      <c r="A48" s="3" t="s">
        <v>35</v>
      </c>
      <c r="B48" s="3" t="s">
        <v>36</v>
      </c>
      <c r="C48" s="4">
        <v>5815384</v>
      </c>
      <c r="D48" s="4">
        <f>SR_Jul_Aug!F49</f>
        <v>0</v>
      </c>
      <c r="E48" s="5">
        <f t="shared" si="3"/>
        <v>0</v>
      </c>
      <c r="F48" s="4">
        <f>SR_Jul_Aug!I49</f>
        <v>0</v>
      </c>
      <c r="G48" s="4">
        <f>SR_Jul_Aug!E49</f>
        <v>0</v>
      </c>
      <c r="H48" s="4">
        <f>SR_Jul_Aug!H49</f>
        <v>0</v>
      </c>
      <c r="I48" s="4">
        <f>SR_Jul_Aug!S49</f>
        <v>0</v>
      </c>
      <c r="J48" s="4">
        <f>SR_Jul_Aug!T49</f>
        <v>0</v>
      </c>
      <c r="K48" s="4">
        <f>SR_Jul_Aug!U49</f>
        <v>0</v>
      </c>
      <c r="L48" s="4">
        <f>SR_Jul_Aug!V49</f>
        <v>0</v>
      </c>
      <c r="M48" s="4">
        <f>SR_Jul_Aug!W49</f>
        <v>0</v>
      </c>
      <c r="N48" s="4">
        <f t="shared" si="5"/>
        <v>0</v>
      </c>
    </row>
    <row r="49" spans="1:14" x14ac:dyDescent="0.25">
      <c r="A49" s="3" t="s">
        <v>37</v>
      </c>
      <c r="B49" s="3" t="s">
        <v>38</v>
      </c>
      <c r="C49" s="4">
        <v>2050282</v>
      </c>
      <c r="D49" s="4">
        <f>SR_Jul_Aug!F50</f>
        <v>0</v>
      </c>
      <c r="E49" s="5">
        <f t="shared" si="3"/>
        <v>0</v>
      </c>
      <c r="F49" s="4">
        <f>SR_Jul_Aug!I50</f>
        <v>0</v>
      </c>
      <c r="G49" s="4">
        <f>SR_Jul_Aug!E50</f>
        <v>0</v>
      </c>
      <c r="H49" s="4">
        <f>SR_Jul_Aug!H50</f>
        <v>0</v>
      </c>
      <c r="I49" s="4">
        <f>SR_Jul_Aug!S50</f>
        <v>0</v>
      </c>
      <c r="J49" s="4">
        <f>SR_Jul_Aug!T50</f>
        <v>0</v>
      </c>
      <c r="K49" s="4">
        <f>SR_Jul_Aug!U50</f>
        <v>0</v>
      </c>
      <c r="L49" s="4">
        <f>SR_Jul_Aug!V50</f>
        <v>0</v>
      </c>
      <c r="M49" s="4">
        <f>SR_Jul_Aug!W50</f>
        <v>0</v>
      </c>
      <c r="N49" s="4">
        <f t="shared" si="5"/>
        <v>0</v>
      </c>
    </row>
    <row r="50" spans="1:14" x14ac:dyDescent="0.25">
      <c r="A50" s="3" t="s">
        <v>39</v>
      </c>
      <c r="B50" s="3" t="s">
        <v>40</v>
      </c>
      <c r="C50" s="4">
        <v>7355075</v>
      </c>
      <c r="D50" s="4">
        <f>SR_Jul_Aug!F51</f>
        <v>0</v>
      </c>
      <c r="E50" s="5">
        <f t="shared" si="3"/>
        <v>0</v>
      </c>
      <c r="F50" s="4">
        <f>SR_Jul_Aug!I51</f>
        <v>0</v>
      </c>
      <c r="G50" s="4">
        <f>SR_Jul_Aug!E51</f>
        <v>0</v>
      </c>
      <c r="H50" s="4">
        <f>SR_Jul_Aug!H51</f>
        <v>0</v>
      </c>
      <c r="I50" s="4">
        <f>SR_Jul_Aug!S51</f>
        <v>0</v>
      </c>
      <c r="J50" s="4">
        <f>SR_Jul_Aug!T51</f>
        <v>0</v>
      </c>
      <c r="K50" s="4">
        <f>SR_Jul_Aug!U51</f>
        <v>0</v>
      </c>
      <c r="L50" s="4">
        <f>SR_Jul_Aug!V51</f>
        <v>0</v>
      </c>
      <c r="M50" s="4">
        <f>SR_Jul_Aug!W51</f>
        <v>0</v>
      </c>
      <c r="N50" s="4">
        <f t="shared" si="5"/>
        <v>0</v>
      </c>
    </row>
    <row r="51" spans="1:14" x14ac:dyDescent="0.25">
      <c r="A51" s="3" t="s">
        <v>41</v>
      </c>
      <c r="B51" s="3" t="s">
        <v>42</v>
      </c>
      <c r="C51" s="4">
        <v>1406434</v>
      </c>
      <c r="D51" s="4">
        <f>SR_Jun!D41</f>
        <v>0</v>
      </c>
      <c r="E51" s="5">
        <f t="shared" si="3"/>
        <v>0</v>
      </c>
      <c r="F51" s="4">
        <f>SR_Jun!F41</f>
        <v>0</v>
      </c>
      <c r="G51" s="4">
        <f>SR_Jun!G41</f>
        <v>0</v>
      </c>
      <c r="H51" s="4">
        <f>SR_Jun!H41</f>
        <v>0</v>
      </c>
      <c r="I51" s="4">
        <f>SR_Jun!I41</f>
        <v>0</v>
      </c>
      <c r="J51" s="4">
        <f>SR_Jun!J41</f>
        <v>0</v>
      </c>
      <c r="K51" s="4">
        <f>SR_Jun!K41</f>
        <v>0</v>
      </c>
      <c r="L51" s="4">
        <f>SR_Jun!L41</f>
        <v>0</v>
      </c>
      <c r="M51" s="4">
        <f>SR_Jun!M41</f>
        <v>0</v>
      </c>
      <c r="N51" s="4">
        <f t="shared" si="5"/>
        <v>0</v>
      </c>
    </row>
    <row r="52" spans="1:14" x14ac:dyDescent="0.25">
      <c r="A52" s="3" t="s">
        <v>16</v>
      </c>
      <c r="B52" s="3"/>
      <c r="C52" s="4">
        <f>SUM(C39:C51)</f>
        <v>49974315</v>
      </c>
      <c r="D52" s="4">
        <f>SUM(D39:D51)</f>
        <v>0</v>
      </c>
      <c r="E52" s="5">
        <f t="shared" si="3"/>
        <v>0</v>
      </c>
      <c r="F52" s="4">
        <f>SUM(F39:F51)</f>
        <v>0</v>
      </c>
      <c r="G52" s="4">
        <f t="shared" ref="G52:M52" si="6">SUM(G39:G51)</f>
        <v>0</v>
      </c>
      <c r="H52" s="4">
        <f t="shared" si="6"/>
        <v>0</v>
      </c>
      <c r="I52" s="4">
        <f t="shared" si="6"/>
        <v>0</v>
      </c>
      <c r="J52" s="4">
        <f t="shared" si="6"/>
        <v>0</v>
      </c>
      <c r="K52" s="4">
        <f t="shared" si="6"/>
        <v>0</v>
      </c>
      <c r="L52" s="4">
        <f t="shared" si="6"/>
        <v>0</v>
      </c>
      <c r="M52" s="4">
        <f t="shared" si="6"/>
        <v>0</v>
      </c>
      <c r="N52" s="4">
        <f t="shared" si="5"/>
        <v>0</v>
      </c>
    </row>
  </sheetData>
  <mergeCells count="21">
    <mergeCell ref="I2:N2"/>
    <mergeCell ref="A20:A21"/>
    <mergeCell ref="B20:B21"/>
    <mergeCell ref="C20:C21"/>
    <mergeCell ref="D20:E20"/>
    <mergeCell ref="F20:G20"/>
    <mergeCell ref="H20:H21"/>
    <mergeCell ref="I20:N20"/>
    <mergeCell ref="A2:A3"/>
    <mergeCell ref="B2:B3"/>
    <mergeCell ref="C2:C3"/>
    <mergeCell ref="D2:E2"/>
    <mergeCell ref="F2:G2"/>
    <mergeCell ref="H2:H3"/>
    <mergeCell ref="I37:N37"/>
    <mergeCell ref="A37:A38"/>
    <mergeCell ref="B37:B38"/>
    <mergeCell ref="C37:C38"/>
    <mergeCell ref="D37:E37"/>
    <mergeCell ref="F37:G37"/>
    <mergeCell ref="H37:H3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Q41"/>
  <sheetViews>
    <sheetView workbookViewId="0">
      <selection activeCell="I12" sqref="I12"/>
    </sheetView>
  </sheetViews>
  <sheetFormatPr defaultRowHeight="15" x14ac:dyDescent="0.25"/>
  <cols>
    <col min="14" max="14" width="11.5703125" customWidth="1"/>
    <col min="15" max="15" width="11" customWidth="1"/>
    <col min="16" max="16" width="11.85546875" customWidth="1"/>
  </cols>
  <sheetData>
    <row r="1" spans="1:17" ht="17.25" customHeight="1" x14ac:dyDescent="0.25">
      <c r="A1" s="108" t="s">
        <v>0</v>
      </c>
      <c r="B1" s="109" t="s">
        <v>44</v>
      </c>
      <c r="C1" s="109" t="s">
        <v>45</v>
      </c>
      <c r="D1" s="92" t="s">
        <v>46</v>
      </c>
      <c r="E1" s="76" t="s">
        <v>2</v>
      </c>
      <c r="F1" s="124" t="s">
        <v>3</v>
      </c>
      <c r="G1" s="124"/>
      <c r="H1" s="108" t="s">
        <v>4</v>
      </c>
      <c r="I1" s="108"/>
      <c r="J1" s="108" t="s">
        <v>5</v>
      </c>
      <c r="K1" s="125" t="s">
        <v>47</v>
      </c>
      <c r="L1" s="126"/>
      <c r="M1" s="126"/>
      <c r="N1" s="126"/>
      <c r="O1" s="127"/>
      <c r="P1" s="108" t="s">
        <v>16</v>
      </c>
      <c r="Q1" s="108" t="s">
        <v>48</v>
      </c>
    </row>
    <row r="2" spans="1:17" ht="42" customHeight="1" x14ac:dyDescent="0.25">
      <c r="A2" s="108"/>
      <c r="B2" s="110"/>
      <c r="C2" s="110"/>
      <c r="D2" s="93"/>
      <c r="E2" s="77"/>
      <c r="F2" s="24" t="s">
        <v>7</v>
      </c>
      <c r="G2" s="24" t="s">
        <v>8</v>
      </c>
      <c r="H2" s="22" t="s">
        <v>9</v>
      </c>
      <c r="I2" s="25" t="s">
        <v>10</v>
      </c>
      <c r="J2" s="108"/>
      <c r="K2" s="23" t="s">
        <v>11</v>
      </c>
      <c r="L2" s="23" t="s">
        <v>12</v>
      </c>
      <c r="M2" s="23" t="s">
        <v>13</v>
      </c>
      <c r="N2" s="26" t="s">
        <v>14</v>
      </c>
      <c r="O2" s="22" t="s">
        <v>15</v>
      </c>
      <c r="P2" s="108"/>
      <c r="Q2" s="108"/>
    </row>
    <row r="3" spans="1:17" ht="15" customHeight="1" x14ac:dyDescent="0.25">
      <c r="A3" s="3" t="s">
        <v>23</v>
      </c>
      <c r="B3" s="3" t="s">
        <v>307</v>
      </c>
      <c r="C3" s="7" t="e">
        <f>VLOOKUP(B3,'Sheet2 (2)'!$C$1:$D$349,2,FALSE)</f>
        <v>#N/A</v>
      </c>
      <c r="D3" s="15"/>
      <c r="E3" s="12"/>
      <c r="F3" s="4">
        <v>165</v>
      </c>
      <c r="G3" s="13"/>
      <c r="H3" s="4">
        <v>142</v>
      </c>
      <c r="I3" s="4">
        <v>32</v>
      </c>
      <c r="J3" s="4"/>
      <c r="K3" s="4"/>
      <c r="L3" s="4"/>
      <c r="M3" s="4"/>
      <c r="N3" s="4"/>
      <c r="O3" s="4"/>
      <c r="P3" s="4">
        <f t="shared" ref="P3:P4" si="0">SUM(K3:O3)</f>
        <v>0</v>
      </c>
      <c r="Q3" s="3"/>
    </row>
    <row r="4" spans="1:17" ht="15" customHeight="1" x14ac:dyDescent="0.25">
      <c r="A4" s="3" t="s">
        <v>23</v>
      </c>
      <c r="B4" s="3" t="s">
        <v>143</v>
      </c>
      <c r="C4" s="7" t="str">
        <f>VLOOKUP(B4,'Sheet2 (2)'!$C$1:$D$349,2,FALSE)</f>
        <v>MMR004006</v>
      </c>
      <c r="D4" s="15">
        <v>42206</v>
      </c>
      <c r="E4" s="12">
        <v>42540</v>
      </c>
      <c r="F4" s="4">
        <v>578</v>
      </c>
      <c r="G4" s="13">
        <f t="shared" ref="G4" si="1">F4/E4*100</f>
        <v>1.3587212035731078</v>
      </c>
      <c r="H4" s="4">
        <v>111</v>
      </c>
      <c r="I4" s="4">
        <v>111</v>
      </c>
      <c r="J4" s="4">
        <v>1</v>
      </c>
      <c r="K4" s="4"/>
      <c r="L4" s="4"/>
      <c r="M4" s="4"/>
      <c r="N4" s="4"/>
      <c r="O4" s="4">
        <v>100000</v>
      </c>
      <c r="P4" s="4">
        <f t="shared" si="0"/>
        <v>100000</v>
      </c>
      <c r="Q4" s="3"/>
    </row>
    <row r="5" spans="1:17" x14ac:dyDescent="0.25">
      <c r="A5" t="s">
        <v>755</v>
      </c>
      <c r="F5" s="6">
        <f>SUM(F3:F4)</f>
        <v>743</v>
      </c>
      <c r="G5" s="6">
        <f t="shared" ref="G5:P5" si="2">SUM(G3:G4)</f>
        <v>1.3587212035731078</v>
      </c>
      <c r="H5" s="6">
        <f t="shared" si="2"/>
        <v>253</v>
      </c>
      <c r="I5" s="6">
        <f t="shared" si="2"/>
        <v>143</v>
      </c>
      <c r="J5" s="6">
        <f t="shared" si="2"/>
        <v>1</v>
      </c>
      <c r="K5" s="6">
        <f t="shared" si="2"/>
        <v>0</v>
      </c>
      <c r="L5" s="6">
        <f t="shared" si="2"/>
        <v>0</v>
      </c>
      <c r="M5" s="6">
        <f t="shared" si="2"/>
        <v>0</v>
      </c>
      <c r="N5" s="6">
        <f t="shared" si="2"/>
        <v>0</v>
      </c>
      <c r="O5" s="6">
        <f t="shared" si="2"/>
        <v>100000</v>
      </c>
      <c r="P5" s="6">
        <f t="shared" si="2"/>
        <v>100000</v>
      </c>
    </row>
    <row r="6" spans="1:17" x14ac:dyDescent="0.25">
      <c r="F6" s="6"/>
      <c r="G6" s="6"/>
      <c r="H6" s="6"/>
      <c r="I6" s="6"/>
      <c r="J6" s="6"/>
      <c r="K6" s="6"/>
      <c r="L6" s="6"/>
      <c r="M6" s="6"/>
      <c r="N6" s="6"/>
      <c r="O6" s="6"/>
      <c r="P6" s="6"/>
    </row>
    <row r="7" spans="1:17" ht="15" customHeight="1" x14ac:dyDescent="0.25">
      <c r="A7" s="3" t="s">
        <v>25</v>
      </c>
      <c r="B7" s="3" t="s">
        <v>74</v>
      </c>
      <c r="C7" s="7" t="str">
        <f>VLOOKUP(B7,'Sheet2 (2)'!$C$1:$D$349,2,FALSE)</f>
        <v>MMR017006</v>
      </c>
      <c r="D7" s="15">
        <v>42218</v>
      </c>
      <c r="E7" s="12">
        <v>193775</v>
      </c>
      <c r="F7" s="4">
        <v>59985</v>
      </c>
      <c r="G7" s="13">
        <f t="shared" ref="G7" si="3">F7/E7*100</f>
        <v>30.956005676686882</v>
      </c>
      <c r="H7" s="4">
        <v>14</v>
      </c>
      <c r="I7" s="4">
        <v>15092</v>
      </c>
      <c r="J7" s="4">
        <v>3</v>
      </c>
      <c r="K7" s="4">
        <v>36450</v>
      </c>
      <c r="L7" s="4"/>
      <c r="M7" s="4"/>
      <c r="N7" s="4"/>
      <c r="O7" s="4"/>
      <c r="P7" s="4">
        <f t="shared" ref="P7" si="4">SUM(K7:O7)</f>
        <v>36450</v>
      </c>
      <c r="Q7" s="4" t="s">
        <v>75</v>
      </c>
    </row>
    <row r="8" spans="1:17" x14ac:dyDescent="0.25">
      <c r="A8" s="3" t="s">
        <v>25</v>
      </c>
      <c r="B8" s="3" t="s">
        <v>306</v>
      </c>
      <c r="C8" s="7" t="e">
        <f>VLOOKUP(B8,'Sheet2 (2)'!$C$1:$D$349,2,FALSE)</f>
        <v>#N/A</v>
      </c>
      <c r="D8" s="15"/>
      <c r="E8" s="12"/>
      <c r="F8" s="4">
        <v>653</v>
      </c>
      <c r="G8" s="13"/>
      <c r="H8" s="4"/>
      <c r="I8" s="4">
        <v>165</v>
      </c>
      <c r="J8" s="4"/>
      <c r="K8" s="4">
        <v>153000</v>
      </c>
      <c r="L8" s="4"/>
      <c r="M8" s="4"/>
      <c r="N8" s="4">
        <v>406500</v>
      </c>
      <c r="O8" s="4"/>
      <c r="P8" s="4">
        <f t="shared" ref="P8" si="5">SUM(K8:O8)</f>
        <v>559500</v>
      </c>
      <c r="Q8" s="3"/>
    </row>
    <row r="9" spans="1:17" x14ac:dyDescent="0.25">
      <c r="A9" s="36" t="s">
        <v>756</v>
      </c>
      <c r="F9" s="6">
        <f>SUM(F7:F8)</f>
        <v>60638</v>
      </c>
      <c r="G9" s="6">
        <f t="shared" ref="G9:P9" si="6">SUM(G7:G8)</f>
        <v>30.956005676686882</v>
      </c>
      <c r="H9" s="6">
        <f t="shared" si="6"/>
        <v>14</v>
      </c>
      <c r="I9" s="6">
        <f>SUM(I7:I8)</f>
        <v>15257</v>
      </c>
      <c r="J9" s="6">
        <f t="shared" si="6"/>
        <v>3</v>
      </c>
      <c r="K9" s="6">
        <f t="shared" si="6"/>
        <v>189450</v>
      </c>
      <c r="L9" s="6">
        <f t="shared" si="6"/>
        <v>0</v>
      </c>
      <c r="M9" s="6">
        <f t="shared" si="6"/>
        <v>0</v>
      </c>
      <c r="N9" s="6">
        <f t="shared" si="6"/>
        <v>406500</v>
      </c>
      <c r="O9" s="6">
        <f t="shared" si="6"/>
        <v>0</v>
      </c>
      <c r="P9" s="6">
        <f t="shared" si="6"/>
        <v>595950</v>
      </c>
    </row>
    <row r="11" spans="1:17" x14ac:dyDescent="0.25">
      <c r="A11" s="3" t="s">
        <v>39</v>
      </c>
      <c r="B11" s="3" t="s">
        <v>175</v>
      </c>
      <c r="C11" s="7" t="str">
        <f>VLOOKUP(B11,'Sheet2 (2)'!$C$1:$D$349,2,FALSE)</f>
        <v>MMR013005</v>
      </c>
      <c r="D11" s="3"/>
      <c r="E11" s="16">
        <v>277165</v>
      </c>
      <c r="F11" s="12">
        <v>55478</v>
      </c>
      <c r="G11" s="13">
        <f t="shared" ref="G11" si="7">F11/E11*100</f>
        <v>20.01623581621056</v>
      </c>
      <c r="H11" s="3"/>
      <c r="I11" s="12">
        <v>13903</v>
      </c>
      <c r="J11" s="3"/>
      <c r="K11" s="3"/>
      <c r="L11" s="3"/>
      <c r="M11" s="3"/>
      <c r="N11" s="3">
        <v>9170640</v>
      </c>
      <c r="O11" s="3"/>
      <c r="P11" s="4">
        <f t="shared" ref="P11:P12" si="8">SUM(K11:O11)</f>
        <v>9170640</v>
      </c>
      <c r="Q11" s="3"/>
    </row>
    <row r="12" spans="1:17" x14ac:dyDescent="0.25">
      <c r="A12" s="3" t="s">
        <v>39</v>
      </c>
      <c r="B12" s="3" t="s">
        <v>308</v>
      </c>
      <c r="C12" s="7" t="e">
        <f>VLOOKUP(B12,'Sheet2 (2)'!$C$1:$D$349,2,FALSE)</f>
        <v>#N/A</v>
      </c>
      <c r="D12" s="3"/>
      <c r="E12" s="16"/>
      <c r="F12" s="12">
        <v>2133</v>
      </c>
      <c r="G12" s="13"/>
      <c r="H12" s="3"/>
      <c r="I12" s="12">
        <v>671</v>
      </c>
      <c r="J12" s="3"/>
      <c r="K12" s="3"/>
      <c r="L12" s="3"/>
      <c r="M12" s="3"/>
      <c r="N12" s="3"/>
      <c r="O12" s="3"/>
      <c r="P12" s="4">
        <f t="shared" si="8"/>
        <v>0</v>
      </c>
      <c r="Q12" s="3"/>
    </row>
    <row r="13" spans="1:17" x14ac:dyDescent="0.25">
      <c r="A13" s="36" t="s">
        <v>16</v>
      </c>
      <c r="F13" s="6">
        <f>SUM(F11:F12)</f>
        <v>57611</v>
      </c>
      <c r="G13" s="6">
        <f t="shared" ref="G13:P13" si="9">SUM(G11:G12)</f>
        <v>20.01623581621056</v>
      </c>
      <c r="H13" s="6">
        <f t="shared" si="9"/>
        <v>0</v>
      </c>
      <c r="I13" s="6">
        <f t="shared" si="9"/>
        <v>14574</v>
      </c>
      <c r="J13" s="6">
        <f t="shared" si="9"/>
        <v>0</v>
      </c>
      <c r="K13" s="6">
        <f t="shared" si="9"/>
        <v>0</v>
      </c>
      <c r="L13" s="6">
        <f t="shared" si="9"/>
        <v>0</v>
      </c>
      <c r="M13" s="6">
        <f t="shared" si="9"/>
        <v>0</v>
      </c>
      <c r="N13" s="6">
        <f t="shared" si="9"/>
        <v>9170640</v>
      </c>
      <c r="O13" s="6">
        <f t="shared" si="9"/>
        <v>0</v>
      </c>
      <c r="P13" s="6">
        <f t="shared" si="9"/>
        <v>9170640</v>
      </c>
    </row>
    <row r="16" spans="1:17" x14ac:dyDescent="0.25">
      <c r="B16">
        <v>37258</v>
      </c>
    </row>
    <row r="17" spans="2:2" x14ac:dyDescent="0.25">
      <c r="B17">
        <v>10575</v>
      </c>
    </row>
    <row r="18" spans="2:2" x14ac:dyDescent="0.25">
      <c r="B18">
        <v>2525</v>
      </c>
    </row>
    <row r="19" spans="2:2" x14ac:dyDescent="0.25">
      <c r="B19">
        <v>37584</v>
      </c>
    </row>
    <row r="20" spans="2:2" x14ac:dyDescent="0.25">
      <c r="B20">
        <v>15576</v>
      </c>
    </row>
    <row r="21" spans="2:2" x14ac:dyDescent="0.25">
      <c r="B21">
        <v>11183</v>
      </c>
    </row>
    <row r="22" spans="2:2" x14ac:dyDescent="0.25">
      <c r="B22">
        <v>218</v>
      </c>
    </row>
    <row r="23" spans="2:2" x14ac:dyDescent="0.25">
      <c r="B23">
        <v>4151</v>
      </c>
    </row>
    <row r="24" spans="2:2" x14ac:dyDescent="0.25">
      <c r="B24">
        <v>39321</v>
      </c>
    </row>
    <row r="25" spans="2:2" x14ac:dyDescent="0.25">
      <c r="B25">
        <v>4198</v>
      </c>
    </row>
    <row r="26" spans="2:2" x14ac:dyDescent="0.25">
      <c r="B26">
        <v>2990</v>
      </c>
    </row>
    <row r="27" spans="2:2" x14ac:dyDescent="0.25">
      <c r="B27">
        <v>12902</v>
      </c>
    </row>
    <row r="28" spans="2:2" x14ac:dyDescent="0.25">
      <c r="B28">
        <v>17850</v>
      </c>
    </row>
    <row r="29" spans="2:2" x14ac:dyDescent="0.25">
      <c r="B29">
        <v>85124</v>
      </c>
    </row>
    <row r="30" spans="2:2" x14ac:dyDescent="0.25">
      <c r="B30">
        <v>950</v>
      </c>
    </row>
    <row r="31" spans="2:2" x14ac:dyDescent="0.25">
      <c r="B31">
        <v>35183</v>
      </c>
    </row>
    <row r="32" spans="2:2" x14ac:dyDescent="0.25">
      <c r="B32">
        <v>28008</v>
      </c>
    </row>
    <row r="33" spans="2:2" x14ac:dyDescent="0.25">
      <c r="B33">
        <v>7464</v>
      </c>
    </row>
    <row r="34" spans="2:2" x14ac:dyDescent="0.25">
      <c r="B34">
        <v>6194</v>
      </c>
    </row>
    <row r="35" spans="2:2" x14ac:dyDescent="0.25">
      <c r="B35">
        <v>10095</v>
      </c>
    </row>
    <row r="36" spans="2:2" x14ac:dyDescent="0.25">
      <c r="B36">
        <v>6335</v>
      </c>
    </row>
    <row r="37" spans="2:2" x14ac:dyDescent="0.25">
      <c r="B37">
        <v>19920</v>
      </c>
    </row>
    <row r="38" spans="2:2" x14ac:dyDescent="0.25">
      <c r="B38">
        <v>2129</v>
      </c>
    </row>
    <row r="39" spans="2:2" x14ac:dyDescent="0.25">
      <c r="B39">
        <v>1484</v>
      </c>
    </row>
    <row r="40" spans="2:2" x14ac:dyDescent="0.25">
      <c r="B40">
        <v>350</v>
      </c>
    </row>
    <row r="41" spans="2:2" x14ac:dyDescent="0.25">
      <c r="B41">
        <f>SUM(B16:B40)</f>
        <v>399567</v>
      </c>
    </row>
  </sheetData>
  <mergeCells count="11">
    <mergeCell ref="H1:I1"/>
    <mergeCell ref="J1:J2"/>
    <mergeCell ref="K1:O1"/>
    <mergeCell ref="P1:P2"/>
    <mergeCell ref="Q1:Q2"/>
    <mergeCell ref="F1:G1"/>
    <mergeCell ref="A1:A2"/>
    <mergeCell ref="B1:B2"/>
    <mergeCell ref="C1:C2"/>
    <mergeCell ref="D1:D2"/>
    <mergeCell ref="E1:E2"/>
  </mergeCells>
  <dataValidations count="2">
    <dataValidation type="list" allowBlank="1" showInputMessage="1" showErrorMessage="1" sqref="B3:B4 B7:B8">
      <formula1>INDIRECT(A3)</formula1>
    </dataValidation>
    <dataValidation type="list" allowBlank="1" showInputMessage="1" showErrorMessage="1" sqref="A3:A4 A7:A8 A11:A12">
      <formula1>SR</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20</vt:i4>
      </vt:variant>
    </vt:vector>
  </HeadingPairs>
  <TitlesOfParts>
    <vt:vector size="30" baseType="lpstr">
      <vt:lpstr>SR_Total</vt:lpstr>
      <vt:lpstr>Tsp_Total</vt:lpstr>
      <vt:lpstr>SR_Jul_Aug</vt:lpstr>
      <vt:lpstr>Tsp_Jul_Aug</vt:lpstr>
      <vt:lpstr>SR_Jun</vt:lpstr>
      <vt:lpstr>Tsp_Jun</vt:lpstr>
      <vt:lpstr>Sheet2 (2)</vt:lpstr>
      <vt:lpstr>Checking</vt:lpstr>
      <vt:lpstr>Sheet2</vt:lpstr>
      <vt:lpstr>Sheet1</vt:lpstr>
      <vt:lpstr>Ayeyarwady</vt:lpstr>
      <vt:lpstr>Bago</vt:lpstr>
      <vt:lpstr>Chin</vt:lpstr>
      <vt:lpstr>Kachin</vt:lpstr>
      <vt:lpstr>Kayah</vt:lpstr>
      <vt:lpstr>Kayin</vt:lpstr>
      <vt:lpstr>Magway</vt:lpstr>
      <vt:lpstr>Mandalay</vt:lpstr>
      <vt:lpstr>Mon</vt:lpstr>
      <vt:lpstr>Tsp_Jul_Aug!Print_Area</vt:lpstr>
      <vt:lpstr>Tsp_Total!Print_Area</vt:lpstr>
      <vt:lpstr>SR_Jul_Aug!Print_Titles</vt:lpstr>
      <vt:lpstr>Tsp_Jul_Aug!Print_Titles</vt:lpstr>
      <vt:lpstr>Tsp_Total!Print_Titles</vt:lpstr>
      <vt:lpstr>Rakhine</vt:lpstr>
      <vt:lpstr>Sagaing</vt:lpstr>
      <vt:lpstr>Shan</vt:lpstr>
      <vt:lpstr>SR</vt:lpstr>
      <vt:lpstr>Tanintharyi</vt:lpstr>
      <vt:lpstr>Yangon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Curran</dc:creator>
  <cp:lastModifiedBy>Paul Curran</cp:lastModifiedBy>
  <cp:lastPrinted>2015-08-25T04:19:36Z</cp:lastPrinted>
  <dcterms:created xsi:type="dcterms:W3CDTF">2015-08-14T06:08:58Z</dcterms:created>
  <dcterms:modified xsi:type="dcterms:W3CDTF">2015-08-25T06:45:50Z</dcterms:modified>
</cp:coreProperties>
</file>