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Township!$A$3:$K$80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<sst xmlns="http://schemas.openxmlformats.org/spreadsheetml/2006/main" count="389" uniqueCount="212">
  <si>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</si>
  <si>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</si>
  <si>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</si>
  <si>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</si>
  <si>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</si>
  <si>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</si>
  <si>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</si>
  <si>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</si>
  <si>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</si>
  <si>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</si>
  <si>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</si>
  <si>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</si>
  <si>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</si>
  <si>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</si>
  <si>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</si>
  <si>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</si>
  <si>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</si>
  <si>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</si>
  <si>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</si>
  <si>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</si>
  <si>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</si>
  <si>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</si>
  <si>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</si>
  <si>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</si>
  <si>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</si>
  <si>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</si>
  <si>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</si>
  <si>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</si>
  <si>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</si>
  <si>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</si>
  <si>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</si>
  <si>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</si>
  <si>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</si>
  <si>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</si>
  <si>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</si>
  <si>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</si>
  <si>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</si>
  <si>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</si>
  <si>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</si>
  <si>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</si>
  <si>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</si>
  <si>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</si>
  <si>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</si>
  <si>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</si>
  <si>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</si>
  <si>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</si>
  <si>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</si>
  <si>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</si>
  <si>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</si>
  <si>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</si>
  <si>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</si>
  <si>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</si>
  <si>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</si>
  <si>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</si>
  <si>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</si>
  <si>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</si>
  <si>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</si>
  <si>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</si>
  <si>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</si>
  <si>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</si>
  <si>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</si>
  <si>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</si>
  <si>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</si>
  <si>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</si>
  <si>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</si>
  <si>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</si>
  <si>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</si>
  <si>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</si>
  <si>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</si>
  <si>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</si>
  <si>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</si>
  <si>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</si>
  <si>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</si>
  <si>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</si>
  <si>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</si>
  <si>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</si>
  <si>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</si>
  <si>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</si>
  <si>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</si>
  <si>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</si>
  <si>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</si>
  <si>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</si>
  <si>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</si>
  <si>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</si>
  <si>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</si>
  <si>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</si>
  <si>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</si>
  <si>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</si>
  <si>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</si>
  <si>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</si>
  <si>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</si>
  <si>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</si>
  <si>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</si>
  <si>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</si>
  <si>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</si>
  <si>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</si>
  <si>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</si>
  <si>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</si>
  <si>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</si>
  <si>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</si>
  <si>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</si>
  <si>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</si>
  <si>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</si>
  <si>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</si>
  <si>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</si>
  <si>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</si>
  <si>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</si>
  <si>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</si>
  <si>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</si>
  <si>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</si>
  <si>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</si>
  <si>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</si>
  <si>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</si>
  <si>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</si>
  <si>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</si>
  <si>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</si>
  <si>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</si>
  <si>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</si>
  <si>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</si>
  <si>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</si>
  <si>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</si>
  <si>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</si>
  <si>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</si>
  <si>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</si>
  <si>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</si>
  <si>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</si>
  <si>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</si>
  <si>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</si>
  <si>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</si>
  <si>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</si>
  <si>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</si>
  <si>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</si>
  <si>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</si>
  <si>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</si>
  <si>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</si>
  <si>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</si>
  <si>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</si>
  <si>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</si>
  <si>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</si>
  <si>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</si>
  <si>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</si>
  <si>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</si>
  <si>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</si>
  <si>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</si>
  <si>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</si>
  <si>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</si>
  <si>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</si>
  <si>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</si>
  <si>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</si>
  <si>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</si>
  <si>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</si>
  <si>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</si>
  <si>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</si>
  <si>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</si>
  <si>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</si>
  <si>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</si>
  <si>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</si>
  <si>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</si>
  <si>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</si>
  <si>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</si>
  <si>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</si>
  <si>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</si>
  <si>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</si>
  <si>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</si>
  <si>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</si>
  <si>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</si>
  <si>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</si>
  <si>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</si>
  <si>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</si>
  <si>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</si>
  <si>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</si>
  <si>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</si>
  <si>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</si>
  <si>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</si>
  <si>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</si>
  <si>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</si>
  <si>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</si>
  <si>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</si>
  <si>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</si>
  <si>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</si>
  <si>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</si>
  <si>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</si>
  <si>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</si>
  <si>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</si>
  <si>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</si>
  <si>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</si>
  <si>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</si>
  <si>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</si>
  <si>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</si>
  <si>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</si>
  <si>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</si>
  <si>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</si>
  <si>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</si>
  <si>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</si>
  <si>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</si>
  <si>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</si>
  <si>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</si>
  <si>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</si>
  <si>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</si>
  <si>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</si>
  <si>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</si>
  <si>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</si>
  <si>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</si>
  <si>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</si>
  <si>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</si>
  <si>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Affected Information and Response by MoSWRR (in Kyats) by Township as of 17-August-2016</t>
  </si>
  <si>
    <t>Affected Information and Response by MoSWRR (in Kyats) by State/Region as of 17-August-2016</t>
  </si>
  <si>
    <t>MMR001001</t>
  </si>
  <si>
    <t>Myitkyina</t>
  </si>
  <si>
    <t>MMR003007</t>
  </si>
  <si>
    <t>Kyainseikgyi</t>
  </si>
  <si>
    <t>Affected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</si>
</sst>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28"/>
    <tableColumn id="2" name="State/Region" totalsRowLabel="Total" dataDxfId="51" totalsRowDxfId="27"/>
    <tableColumn id="4" name="Affected Houses" totalsRowFunction="custom" dataDxfId="50" totalsRowDxfId="26">
      <totalsRowFormula>SUM(Table2[Affected Houses])</totalsRowFormula>
    </tableColumn>
    <tableColumn id="5" name="Affected Households" totalsRowFunction="custom" dataDxfId="49" totalsRowDxfId="25">
      <totalsRowFormula>SUM(Table2[Affected Households])</totalsRowFormula>
    </tableColumn>
    <tableColumn id="6" name="Affected Population" totalsRowFunction="custom" dataDxfId="48" totalsRowDxfId="24">
      <totalsRowFormula>SUM(Table2[Affected Population])</totalsRowFormula>
    </tableColumn>
    <tableColumn id="7" name="Damaged Houses" totalsRowFunction="custom" dataDxfId="47" totalsRowDxfId="23">
      <totalsRowFormula>SUM(Table2[Damaged Houses])</totalsRowFormula>
    </tableColumn>
    <tableColumn id="8" name="Displaced Houses" totalsRowFunction="custom" dataDxfId="46" totalsRowDxfId="22">
      <totalsRowFormula>SUM(Table2[Displaced Houses])</totalsRowFormula>
    </tableColumn>
    <tableColumn id="9" name="No. of Dead" totalsRowFunction="custom" dataDxfId="45" totalsRowDxfId="21">
      <totalsRowFormula>SUM(Table2[No. of Dead])</totalsRowFormula>
    </tableColumn>
    <tableColumn id="16" name="Emergency Food" totalsRowFunction="custom" dataDxfId="44" totalsRowDxfId="20">
      <totalsRowFormula>SUM(Table2[Emergency Food])</totalsRowFormula>
    </tableColumn>
    <tableColumn id="15" name="Rice" totalsRowFunction="custom" dataDxfId="43" totalsRowDxfId="19">
      <totalsRowFormula>SUM(Table2[Rice])</totalsRowFormula>
    </tableColumn>
    <tableColumn id="14" name="Shelter Materials" totalsRowFunction="custom" dataDxfId="42" totalsRowDxfId="18">
      <totalsRowFormula>SUM(Table2[Shelter Materials])</totalsRowFormula>
    </tableColumn>
    <tableColumn id="13" name="Relief Items" totalsRowFunction="custom" dataDxfId="41" totalsRowDxfId="17">
      <totalsRowFormula>SUM(Table2[Relief Items])</totalsRowFormula>
    </tableColumn>
    <tableColumn id="12" name="Support to Death" totalsRowFunction="custom" dataDxfId="40" totalsRowDxfId="16">
      <totalsRowFormula>SUM(Table2[Support to Death])</totalsRowFormula>
    </tableColumn>
    <tableColumn id="11" name="Others" totalsRowFunction="custom" dataDxfId="39" totalsRowDxfId="15">
      <totalsRowFormula>SUM(Table2[Others])</totalsRowFormula>
    </tableColumn>
    <tableColumn id="10" name="Total" totalsRowFunction="custom" dataDxfId="38" totalsRowDxfId="14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80" totalsRowShown="0" headerRowDxfId="37" headerRowBorderDxfId="36" tableBorderDxfId="35" totalsRowBorderDxfId="34">
  <autoFilter ref="A3:S80"/>
  <tableColumns count="19">
    <tableColumn id="1" name="SR_Pcode" dataDxfId="33"/>
    <tableColumn id="2" name="State/Region" dataDxfId="32"/>
    <tableColumn id="3" name="Tsp_Pcode" dataDxfId="31"/>
    <tableColumn id="4" name="Affected Township" dataDxfId="30"/>
    <tableColumn id="20" name="Affected date" dataDxfId="29"/>
    <tableColumn id="6" name="Affected Houses" dataDxfId="13"/>
    <tableColumn id="7" name="Affected Households" dataDxfId="12"/>
    <tableColumn id="8" name="Affected Population" dataDxfId="11"/>
    <tableColumn id="9" name="Damaged Houses" dataDxfId="10"/>
    <tableColumn id="10" name="Displaced Houses" dataDxfId="9"/>
    <tableColumn id="11" name="No. of Dead" dataDxfId="8"/>
    <tableColumn id="19" name="Emergency Food" dataDxfId="7"/>
    <tableColumn id="18" name="Rice" dataDxfId="6"/>
    <tableColumn id="17" name="Shelter Materials" dataDxfId="5"/>
    <tableColumn id="16" name="Relief Items" dataDxfId="4"/>
    <tableColumn id="15" name="Support to Death" dataDxfId="3"/>
    <tableColumn id="14" name="Others" dataDxfId="2"/>
    <tableColumn id="12" name="Total" dataDxfId="1"/>
    <tableColumn id="13" name="Ca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6" customWidth="1"/>
    <col min="5" max="14" width="10.85546875" customWidth="1"/>
    <col min="15" max="15" width="14.85546875" customWidth="1"/>
  </cols>
  <sheetData>
    <row r="1" spans="1:15" ht="28.5" customHeight="1" x14ac:dyDescent="0.25">
      <c r="A1" s="20" t="s">
        <v>206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23018159</v>
      </c>
      <c r="J6" s="5">
        <v>65016400</v>
      </c>
      <c r="K6" s="5">
        <v>400000</v>
      </c>
      <c r="L6" s="5">
        <v>3130050</v>
      </c>
      <c r="M6" s="5"/>
      <c r="N6" s="5"/>
      <c r="O6" s="2">
        <v>91564609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17</v>
      </c>
      <c r="G7" s="2">
        <v>46521</v>
      </c>
      <c r="H7" s="5"/>
      <c r="I7" s="5">
        <v>17251620</v>
      </c>
      <c r="J7" s="5">
        <v>135408200</v>
      </c>
      <c r="K7" s="5">
        <v>550000</v>
      </c>
      <c r="L7" s="5">
        <v>9988280</v>
      </c>
      <c r="M7" s="5"/>
      <c r="N7" s="5">
        <v>20000</v>
      </c>
      <c r="O7" s="2">
        <v>163218100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1725</v>
      </c>
      <c r="D10" s="2">
        <v>1725</v>
      </c>
      <c r="E10" s="2">
        <v>5423</v>
      </c>
      <c r="F10" s="2"/>
      <c r="G10" s="2">
        <v>1725</v>
      </c>
      <c r="H10" s="5">
        <v>1</v>
      </c>
      <c r="I10" s="5">
        <v>10470000</v>
      </c>
      <c r="J10" s="5">
        <v>18593400</v>
      </c>
      <c r="K10" s="5"/>
      <c r="L10" s="5">
        <v>13796610</v>
      </c>
      <c r="M10" s="5">
        <v>100000</v>
      </c>
      <c r="N10" s="5">
        <v>3407500</v>
      </c>
      <c r="O10" s="2">
        <v>46367510</v>
      </c>
    </row>
    <row r="11" spans="1:15" x14ac:dyDescent="0.25">
      <c r="A11" s="6" t="s">
        <v>136</v>
      </c>
      <c r="B11" s="7" t="s">
        <v>137</v>
      </c>
      <c r="C11" s="7">
        <v>19859</v>
      </c>
      <c r="D11" s="7">
        <v>19859</v>
      </c>
      <c r="E11" s="7">
        <v>74989</v>
      </c>
      <c r="F11" s="7">
        <v>1</v>
      </c>
      <c r="G11" s="7">
        <v>19858</v>
      </c>
      <c r="H11" s="8"/>
      <c r="I11" s="8">
        <v>27621880</v>
      </c>
      <c r="J11" s="8">
        <v>112630545</v>
      </c>
      <c r="K11" s="8">
        <v>3950000</v>
      </c>
      <c r="L11" s="8">
        <v>22066</v>
      </c>
      <c r="M11" s="8"/>
      <c r="N11" s="8">
        <v>1719400</v>
      </c>
      <c r="O11" s="7">
        <v>145943891</v>
      </c>
    </row>
    <row r="12" spans="1:15" x14ac:dyDescent="0.25">
      <c r="A12" s="4" t="s">
        <v>175</v>
      </c>
      <c r="B12" s="2" t="s">
        <v>168</v>
      </c>
      <c r="C12" s="2">
        <v>220</v>
      </c>
      <c r="D12" s="2">
        <v>219</v>
      </c>
      <c r="E12" s="2">
        <v>1043</v>
      </c>
      <c r="F12" s="2"/>
      <c r="G12" s="2">
        <v>220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343</v>
      </c>
      <c r="D14" s="2">
        <v>343</v>
      </c>
      <c r="E14" s="2">
        <v>1602</v>
      </c>
      <c r="F14" s="2"/>
      <c r="G14" s="2">
        <v>343</v>
      </c>
      <c r="H14" s="5"/>
      <c r="I14" s="5">
        <v>1168000</v>
      </c>
      <c r="J14" s="5">
        <v>1213200</v>
      </c>
      <c r="K14" s="5"/>
      <c r="L14" s="5"/>
      <c r="M14" s="5"/>
      <c r="N14" s="5"/>
      <c r="O14" s="2">
        <v>2381200</v>
      </c>
    </row>
    <row r="15" spans="1:15" x14ac:dyDescent="0.25">
      <c r="A15" s="6"/>
      <c r="B15" s="7" t="s">
        <v>182</v>
      </c>
      <c r="C15" s="7">
        <f>SUM(Table2[Affected Houses])</f>
        <v>114247</v>
      </c>
      <c r="D15" s="7">
        <f>SUM(Table2[Affected Households])</f>
        <v>117877</v>
      </c>
      <c r="E15" s="7">
        <f>SUM(Table2[Affected Population])</f>
        <v>477360</v>
      </c>
      <c r="F15" s="7">
        <f>SUM(Table2[Damaged Houses])</f>
        <v>310</v>
      </c>
      <c r="G15" s="7">
        <f>SUM(Table2[Displaced Houses])</f>
        <v>113962</v>
      </c>
      <c r="H15" s="7">
        <f>SUM(Table2[No. of Dead])</f>
        <v>8</v>
      </c>
      <c r="I15" s="7">
        <f>SUM(Table2[Emergency Food])</f>
        <v>93883309</v>
      </c>
      <c r="J15" s="7">
        <f>SUM(Table2[Rice])</f>
        <v>497756145</v>
      </c>
      <c r="K15" s="7">
        <f>SUM(Table2[Shelter Materials])</f>
        <v>7270000</v>
      </c>
      <c r="L15" s="7">
        <f>SUM(Table2[Relief Items])</f>
        <v>58344058</v>
      </c>
      <c r="M15" s="7">
        <f>SUM(Table2[Support to Death])</f>
        <v>800000</v>
      </c>
      <c r="N15" s="7">
        <f>SUM(Table2[Others])</f>
        <v>9089300</v>
      </c>
      <c r="O15" s="7">
        <f>SUM(Table2[Total])</f>
        <v>667142812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211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207</v>
      </c>
      <c r="D19" s="2" t="s">
        <v>208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/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647220</v>
      </c>
      <c r="M21" s="2">
        <v>1353600</v>
      </c>
      <c r="N21" s="2"/>
      <c r="O21" s="2"/>
      <c r="P21" s="2"/>
      <c r="Q21" s="2"/>
      <c r="R21" s="2">
        <v>2000820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6240491</v>
      </c>
      <c r="M22" s="2">
        <v>12067200</v>
      </c>
      <c r="N22" s="2"/>
      <c r="O22" s="2"/>
      <c r="P22" s="2"/>
      <c r="Q22" s="2"/>
      <c r="R22" s="2">
        <v>18307691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374637</v>
      </c>
      <c r="M23" s="2">
        <v>177600</v>
      </c>
      <c r="N23" s="2"/>
      <c r="O23" s="2"/>
      <c r="P23" s="2"/>
      <c r="Q23" s="2"/>
      <c r="R23" s="2">
        <v>552237</v>
      </c>
      <c r="S23" s="2"/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757488</v>
      </c>
      <c r="M24" s="2">
        <v>1856000</v>
      </c>
      <c r="N24" s="2"/>
      <c r="O24" s="2"/>
      <c r="P24" s="2"/>
      <c r="Q24" s="2"/>
      <c r="R24" s="2">
        <v>2613488</v>
      </c>
      <c r="S24" s="2">
        <v>5</v>
      </c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684555</v>
      </c>
      <c r="M25" s="2">
        <v>1209600</v>
      </c>
      <c r="N25" s="2"/>
      <c r="O25" s="2"/>
      <c r="P25" s="2"/>
      <c r="Q25" s="2"/>
      <c r="R25" s="2">
        <v>1894155</v>
      </c>
      <c r="S25" s="2">
        <v>3</v>
      </c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4207265</v>
      </c>
      <c r="M26" s="2">
        <v>22707600</v>
      </c>
      <c r="N26" s="2"/>
      <c r="O26" s="2"/>
      <c r="P26" s="2"/>
      <c r="Q26" s="2"/>
      <c r="R26" s="2">
        <v>26914865</v>
      </c>
      <c r="S26" s="2">
        <v>1</v>
      </c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188904</v>
      </c>
      <c r="M27" s="2">
        <v>697600</v>
      </c>
      <c r="N27" s="2"/>
      <c r="O27" s="2"/>
      <c r="P27" s="2"/>
      <c r="Q27" s="2"/>
      <c r="R27" s="2">
        <v>886504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1236811</v>
      </c>
      <c r="M28" s="2">
        <v>2419200</v>
      </c>
      <c r="N28" s="2"/>
      <c r="O28" s="2"/>
      <c r="P28" s="2"/>
      <c r="Q28" s="2"/>
      <c r="R28" s="2">
        <v>3656011</v>
      </c>
      <c r="S28" s="2">
        <v>9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930802</v>
      </c>
      <c r="M29" s="2">
        <v>3940400</v>
      </c>
      <c r="N29" s="2"/>
      <c r="O29" s="2"/>
      <c r="P29" s="2"/>
      <c r="Q29" s="2"/>
      <c r="R29" s="2">
        <v>4871202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3453515</v>
      </c>
      <c r="M30" s="2">
        <v>3404500</v>
      </c>
      <c r="N30" s="2">
        <v>400000</v>
      </c>
      <c r="O30" s="2"/>
      <c r="P30" s="2"/>
      <c r="Q30" s="2"/>
      <c r="R30" s="2">
        <v>7258015</v>
      </c>
      <c r="S30" s="2">
        <v>1</v>
      </c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1159791</v>
      </c>
      <c r="M31" s="2">
        <v>765500</v>
      </c>
      <c r="N31" s="2"/>
      <c r="O31" s="2"/>
      <c r="P31" s="2"/>
      <c r="Q31" s="2"/>
      <c r="R31" s="2">
        <v>1925291</v>
      </c>
      <c r="S31" s="2">
        <v>1</v>
      </c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2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45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3253500</v>
      </c>
      <c r="N35" s="2"/>
      <c r="O35" s="2"/>
      <c r="P35" s="2"/>
      <c r="Q35" s="2"/>
      <c r="R35" s="2">
        <v>3253500</v>
      </c>
      <c r="S35" s="2">
        <v>8</v>
      </c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8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6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/>
      <c r="J40" s="2">
        <v>12016</v>
      </c>
      <c r="K40" s="2"/>
      <c r="L40" s="2">
        <v>580500</v>
      </c>
      <c r="M40" s="2">
        <v>28916700</v>
      </c>
      <c r="N40" s="2"/>
      <c r="O40" s="2">
        <v>821130</v>
      </c>
      <c r="P40" s="2"/>
      <c r="Q40" s="2"/>
      <c r="R40" s="2">
        <v>30318330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/>
      <c r="J42" s="2">
        <v>1400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>
        <v>3</v>
      </c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/>
      <c r="J43" s="2">
        <v>9655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>
        <v>20</v>
      </c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/>
      <c r="O45" s="2"/>
      <c r="P45" s="2"/>
      <c r="Q45" s="2"/>
      <c r="R45" s="2">
        <v>4752000</v>
      </c>
      <c r="S45" s="2">
        <v>2</v>
      </c>
    </row>
    <row r="46" spans="1:19" x14ac:dyDescent="0.25">
      <c r="A46" s="4" t="s">
        <v>100</v>
      </c>
      <c r="B46" s="2" t="s">
        <v>101</v>
      </c>
      <c r="C46" s="2" t="s">
        <v>102</v>
      </c>
      <c r="D46" s="2" t="s">
        <v>103</v>
      </c>
      <c r="E46" s="17" t="s">
        <v>189</v>
      </c>
      <c r="F46" s="2">
        <v>2804</v>
      </c>
      <c r="G46" s="2">
        <v>2804</v>
      </c>
      <c r="H46" s="2">
        <v>10253</v>
      </c>
      <c r="I46" s="2">
        <v>8</v>
      </c>
      <c r="J46" s="2">
        <v>2803</v>
      </c>
      <c r="K46" s="2">
        <v>1</v>
      </c>
      <c r="L46" s="2">
        <v>2549700</v>
      </c>
      <c r="M46" s="2">
        <v>30867900</v>
      </c>
      <c r="N46" s="2">
        <v>200000</v>
      </c>
      <c r="O46" s="2"/>
      <c r="P46" s="2">
        <v>100000</v>
      </c>
      <c r="Q46" s="2"/>
      <c r="R46" s="2">
        <v>33717600</v>
      </c>
      <c r="S46" s="2"/>
    </row>
    <row r="47" spans="1:19" x14ac:dyDescent="0.25">
      <c r="A47" s="4" t="s">
        <v>100</v>
      </c>
      <c r="B47" s="2" t="s">
        <v>101</v>
      </c>
      <c r="C47" s="2" t="s">
        <v>104</v>
      </c>
      <c r="D47" s="2" t="s">
        <v>105</v>
      </c>
      <c r="E47" s="17">
        <v>42581</v>
      </c>
      <c r="F47" s="2">
        <v>2087</v>
      </c>
      <c r="G47" s="2">
        <v>2087</v>
      </c>
      <c r="H47" s="2">
        <v>7772</v>
      </c>
      <c r="I47" s="2">
        <v>12</v>
      </c>
      <c r="J47" s="2">
        <v>2075</v>
      </c>
      <c r="K47" s="2"/>
      <c r="L47" s="2">
        <v>1878300</v>
      </c>
      <c r="M47" s="2">
        <v>23316000</v>
      </c>
      <c r="N47" s="2"/>
      <c r="O47" s="2"/>
      <c r="P47" s="2"/>
      <c r="Q47" s="2"/>
      <c r="R47" s="2">
        <v>25194300</v>
      </c>
      <c r="S47" s="2"/>
    </row>
    <row r="48" spans="1:19" x14ac:dyDescent="0.25">
      <c r="A48" s="4" t="s">
        <v>100</v>
      </c>
      <c r="B48" s="2" t="s">
        <v>101</v>
      </c>
      <c r="C48" s="2" t="s">
        <v>106</v>
      </c>
      <c r="D48" s="2" t="s">
        <v>107</v>
      </c>
      <c r="E48" s="18">
        <v>42582</v>
      </c>
      <c r="F48" s="2">
        <v>1533</v>
      </c>
      <c r="G48" s="2">
        <v>1533</v>
      </c>
      <c r="H48" s="2">
        <v>6099</v>
      </c>
      <c r="I48" s="2"/>
      <c r="J48" s="2">
        <v>1533</v>
      </c>
      <c r="K48" s="2"/>
      <c r="L48" s="2">
        <v>929700</v>
      </c>
      <c r="M48" s="2">
        <v>12513000</v>
      </c>
      <c r="N48" s="2"/>
      <c r="O48" s="2"/>
      <c r="P48" s="2"/>
      <c r="Q48" s="2"/>
      <c r="R48" s="2">
        <v>13442700</v>
      </c>
      <c r="S48" s="2"/>
    </row>
    <row r="49" spans="1:19" x14ac:dyDescent="0.25">
      <c r="A49" s="4" t="s">
        <v>100</v>
      </c>
      <c r="B49" s="2" t="s">
        <v>101</v>
      </c>
      <c r="C49" s="2" t="s">
        <v>108</v>
      </c>
      <c r="D49" s="2" t="s">
        <v>109</v>
      </c>
      <c r="E49" s="17">
        <v>42584</v>
      </c>
      <c r="F49" s="2">
        <v>5715</v>
      </c>
      <c r="G49" s="2">
        <v>5715</v>
      </c>
      <c r="H49" s="2">
        <v>20355</v>
      </c>
      <c r="I49" s="2">
        <v>186</v>
      </c>
      <c r="J49" s="2">
        <v>5529</v>
      </c>
      <c r="K49" s="2"/>
      <c r="L49" s="2">
        <v>6577500</v>
      </c>
      <c r="M49" s="2">
        <v>56493000</v>
      </c>
      <c r="N49" s="2"/>
      <c r="O49" s="2"/>
      <c r="P49" s="2"/>
      <c r="Q49" s="2">
        <v>500000</v>
      </c>
      <c r="R49" s="2">
        <v>63570500</v>
      </c>
      <c r="S49" s="2">
        <v>32</v>
      </c>
    </row>
    <row r="50" spans="1:19" x14ac:dyDescent="0.25">
      <c r="A50" s="4" t="s">
        <v>100</v>
      </c>
      <c r="B50" s="2" t="s">
        <v>101</v>
      </c>
      <c r="C50" s="2" t="s">
        <v>110</v>
      </c>
      <c r="D50" s="2" t="s">
        <v>111</v>
      </c>
      <c r="E50" s="18">
        <v>42586</v>
      </c>
      <c r="F50" s="2">
        <v>534</v>
      </c>
      <c r="G50" s="2">
        <v>534</v>
      </c>
      <c r="H50" s="2">
        <v>2126</v>
      </c>
      <c r="I50" s="2"/>
      <c r="J50" s="2">
        <v>534</v>
      </c>
      <c r="K50" s="2"/>
      <c r="L50" s="2">
        <v>171900</v>
      </c>
      <c r="M50" s="2">
        <v>1046700</v>
      </c>
      <c r="N50" s="2"/>
      <c r="O50" s="2"/>
      <c r="P50" s="2"/>
      <c r="Q50" s="2"/>
      <c r="R50" s="2">
        <v>1218600</v>
      </c>
      <c r="S50" s="2"/>
    </row>
    <row r="51" spans="1:19" x14ac:dyDescent="0.25">
      <c r="A51" s="4" t="s">
        <v>112</v>
      </c>
      <c r="B51" s="2" t="s">
        <v>113</v>
      </c>
      <c r="C51" s="2" t="s">
        <v>114</v>
      </c>
      <c r="D51" s="2" t="s">
        <v>115</v>
      </c>
      <c r="E51" s="17" t="s">
        <v>199</v>
      </c>
      <c r="F51" s="2">
        <v>151</v>
      </c>
      <c r="G51" s="2">
        <v>151</v>
      </c>
      <c r="H51" s="2">
        <v>640</v>
      </c>
      <c r="I51" s="2"/>
      <c r="J51" s="2">
        <v>151</v>
      </c>
      <c r="K51" s="2"/>
      <c r="L51" s="2">
        <v>26100</v>
      </c>
      <c r="M51" s="2">
        <v>1920000</v>
      </c>
      <c r="N51" s="2"/>
      <c r="O51" s="2"/>
      <c r="P51" s="2"/>
      <c r="Q51" s="2"/>
      <c r="R51" s="2">
        <v>1946100</v>
      </c>
      <c r="S51" s="2"/>
    </row>
    <row r="52" spans="1:19" x14ac:dyDescent="0.25">
      <c r="A52" s="4" t="s">
        <v>100</v>
      </c>
      <c r="B52" s="2" t="s">
        <v>101</v>
      </c>
      <c r="C52" s="2" t="s">
        <v>116</v>
      </c>
      <c r="D52" s="2" t="s">
        <v>117</v>
      </c>
      <c r="E52" s="17">
        <v>42588</v>
      </c>
      <c r="F52" s="2">
        <v>272</v>
      </c>
      <c r="G52" s="2">
        <v>272</v>
      </c>
      <c r="H52" s="2">
        <v>900</v>
      </c>
      <c r="I52" s="2"/>
      <c r="J52" s="2">
        <v>272</v>
      </c>
      <c r="K52" s="2"/>
      <c r="L52" s="2">
        <v>244800</v>
      </c>
      <c r="M52" s="2">
        <v>2940000</v>
      </c>
      <c r="N52" s="2"/>
      <c r="O52" s="2"/>
      <c r="P52" s="2"/>
      <c r="Q52" s="2"/>
      <c r="R52" s="2">
        <v>3184800</v>
      </c>
      <c r="S52" s="2"/>
    </row>
    <row r="53" spans="1:19" x14ac:dyDescent="0.25">
      <c r="A53" s="4" t="s">
        <v>100</v>
      </c>
      <c r="B53" s="2" t="s">
        <v>101</v>
      </c>
      <c r="C53" s="2" t="s">
        <v>118</v>
      </c>
      <c r="D53" s="2" t="s">
        <v>119</v>
      </c>
      <c r="E53" s="17">
        <v>42588</v>
      </c>
      <c r="F53" s="2">
        <v>1552</v>
      </c>
      <c r="G53" s="2">
        <v>1552</v>
      </c>
      <c r="H53" s="2">
        <v>5114</v>
      </c>
      <c r="I53" s="2"/>
      <c r="J53" s="2">
        <v>1552</v>
      </c>
      <c r="K53" s="2"/>
      <c r="L53" s="2"/>
      <c r="M53" s="2">
        <v>5469000</v>
      </c>
      <c r="N53" s="2"/>
      <c r="O53" s="2"/>
      <c r="P53" s="2"/>
      <c r="Q53" s="2"/>
      <c r="R53" s="2">
        <v>5469000</v>
      </c>
      <c r="S53" s="2">
        <v>11</v>
      </c>
    </row>
    <row r="54" spans="1:19" x14ac:dyDescent="0.25">
      <c r="A54" s="4" t="s">
        <v>100</v>
      </c>
      <c r="B54" s="2" t="s">
        <v>101</v>
      </c>
      <c r="C54" s="2" t="s">
        <v>120</v>
      </c>
      <c r="D54" s="2" t="s">
        <v>121</v>
      </c>
      <c r="E54" s="17">
        <v>42586</v>
      </c>
      <c r="F54" s="2">
        <v>23</v>
      </c>
      <c r="G54" s="2">
        <v>23</v>
      </c>
      <c r="H54" s="2">
        <v>98</v>
      </c>
      <c r="I54" s="2"/>
      <c r="J54" s="2">
        <v>23</v>
      </c>
      <c r="K54" s="2"/>
      <c r="L54" s="2">
        <v>27600</v>
      </c>
      <c r="M54" s="2">
        <v>147000</v>
      </c>
      <c r="N54" s="2"/>
      <c r="O54" s="2"/>
      <c r="P54" s="2"/>
      <c r="Q54" s="2"/>
      <c r="R54" s="2">
        <v>174600</v>
      </c>
      <c r="S54" s="2"/>
    </row>
    <row r="55" spans="1:19" x14ac:dyDescent="0.25">
      <c r="A55" s="4" t="s">
        <v>100</v>
      </c>
      <c r="B55" s="2" t="s">
        <v>101</v>
      </c>
      <c r="C55" s="2" t="s">
        <v>122</v>
      </c>
      <c r="D55" s="2" t="s">
        <v>123</v>
      </c>
      <c r="E55" s="17">
        <v>42593</v>
      </c>
      <c r="F55" s="2"/>
      <c r="G55" s="2">
        <v>18</v>
      </c>
      <c r="H55" s="2"/>
      <c r="I55" s="2">
        <v>18</v>
      </c>
      <c r="J55" s="2"/>
      <c r="K55" s="2">
        <v>2</v>
      </c>
      <c r="L55" s="2"/>
      <c r="M55" s="2"/>
      <c r="N55" s="2"/>
      <c r="O55" s="2"/>
      <c r="P55" s="2">
        <v>200000</v>
      </c>
      <c r="Q55" s="2"/>
      <c r="R55" s="2">
        <v>200000</v>
      </c>
      <c r="S55" s="2"/>
    </row>
    <row r="56" spans="1:19" x14ac:dyDescent="0.25">
      <c r="A56" s="4" t="s">
        <v>124</v>
      </c>
      <c r="B56" s="2" t="s">
        <v>125</v>
      </c>
      <c r="C56" s="2" t="s">
        <v>126</v>
      </c>
      <c r="D56" s="2" t="s">
        <v>127</v>
      </c>
      <c r="E56" s="17">
        <v>42586</v>
      </c>
      <c r="F56" s="2">
        <v>40</v>
      </c>
      <c r="G56" s="2">
        <v>40</v>
      </c>
      <c r="H56" s="2">
        <v>185</v>
      </c>
      <c r="I56" s="2"/>
      <c r="J56" s="2">
        <v>40</v>
      </c>
      <c r="K56" s="2"/>
      <c r="L56" s="2">
        <v>36000</v>
      </c>
      <c r="M56" s="2">
        <v>166500</v>
      </c>
      <c r="N56" s="2"/>
      <c r="O56" s="2"/>
      <c r="P56" s="2"/>
      <c r="Q56" s="2"/>
      <c r="R56" s="2">
        <v>202500</v>
      </c>
      <c r="S56" s="2"/>
    </row>
    <row r="57" spans="1:19" x14ac:dyDescent="0.25">
      <c r="A57" s="4" t="s">
        <v>128</v>
      </c>
      <c r="B57" s="2" t="s">
        <v>129</v>
      </c>
      <c r="C57" s="2" t="s">
        <v>130</v>
      </c>
      <c r="D57" s="2" t="s">
        <v>131</v>
      </c>
      <c r="E57" s="17">
        <v>42586</v>
      </c>
      <c r="F57" s="2">
        <v>344</v>
      </c>
      <c r="G57" s="2">
        <v>344</v>
      </c>
      <c r="H57" s="2">
        <v>1054</v>
      </c>
      <c r="I57" s="2"/>
      <c r="J57" s="2">
        <v>344</v>
      </c>
      <c r="K57" s="2"/>
      <c r="L57" s="2">
        <v>1394000</v>
      </c>
      <c r="M57" s="2">
        <v>4424700</v>
      </c>
      <c r="N57" s="2"/>
      <c r="O57" s="2">
        <v>2796720</v>
      </c>
      <c r="P57" s="2"/>
      <c r="Q57" s="2">
        <v>2043000</v>
      </c>
      <c r="R57" s="2">
        <v>10658420</v>
      </c>
      <c r="S57" s="2">
        <v>4</v>
      </c>
    </row>
    <row r="58" spans="1:19" x14ac:dyDescent="0.25">
      <c r="A58" s="4" t="s">
        <v>128</v>
      </c>
      <c r="B58" s="2" t="s">
        <v>129</v>
      </c>
      <c r="C58" s="2" t="s">
        <v>130</v>
      </c>
      <c r="D58" s="2" t="s">
        <v>131</v>
      </c>
      <c r="E58" s="17">
        <v>42586</v>
      </c>
      <c r="F58" s="2">
        <v>776</v>
      </c>
      <c r="G58" s="2">
        <v>776</v>
      </c>
      <c r="H58" s="2">
        <v>2481</v>
      </c>
      <c r="I58" s="2"/>
      <c r="J58" s="2">
        <v>776</v>
      </c>
      <c r="K58" s="2"/>
      <c r="L58" s="2">
        <v>5008000</v>
      </c>
      <c r="M58" s="2">
        <v>10420200</v>
      </c>
      <c r="N58" s="2"/>
      <c r="O58" s="2">
        <v>6308880</v>
      </c>
      <c r="P58" s="2"/>
      <c r="Q58" s="2"/>
      <c r="R58" s="2">
        <v>21737080</v>
      </c>
      <c r="S58" s="2">
        <v>9</v>
      </c>
    </row>
    <row r="59" spans="1:19" x14ac:dyDescent="0.25">
      <c r="A59" s="6" t="s">
        <v>128</v>
      </c>
      <c r="B59" s="7" t="s">
        <v>129</v>
      </c>
      <c r="C59" s="7" t="s">
        <v>130</v>
      </c>
      <c r="D59" s="7" t="s">
        <v>131</v>
      </c>
      <c r="E59" s="19">
        <v>42587</v>
      </c>
      <c r="F59" s="2">
        <v>400</v>
      </c>
      <c r="G59" s="2">
        <v>400</v>
      </c>
      <c r="H59" s="2">
        <v>1320</v>
      </c>
      <c r="I59" s="2"/>
      <c r="J59" s="2">
        <v>400</v>
      </c>
      <c r="K59" s="2">
        <v>1</v>
      </c>
      <c r="L59" s="2">
        <v>3300000</v>
      </c>
      <c r="M59" s="2">
        <v>2555700</v>
      </c>
      <c r="N59" s="2"/>
      <c r="O59" s="2">
        <v>3024360</v>
      </c>
      <c r="P59" s="2">
        <v>100000</v>
      </c>
      <c r="Q59" s="2"/>
      <c r="R59" s="2">
        <v>8980060</v>
      </c>
      <c r="S59" s="2">
        <v>9</v>
      </c>
    </row>
    <row r="60" spans="1:19" x14ac:dyDescent="0.25">
      <c r="A60" s="4" t="s">
        <v>128</v>
      </c>
      <c r="B60" s="2" t="s">
        <v>129</v>
      </c>
      <c r="C60" s="2" t="s">
        <v>132</v>
      </c>
      <c r="D60" s="2" t="s">
        <v>133</v>
      </c>
      <c r="E60" s="17">
        <v>42586</v>
      </c>
      <c r="F60" s="2">
        <v>26</v>
      </c>
      <c r="G60" s="2">
        <v>26</v>
      </c>
      <c r="H60" s="2">
        <v>104</v>
      </c>
      <c r="I60" s="2"/>
      <c r="J60" s="2">
        <v>26</v>
      </c>
      <c r="K60" s="2"/>
      <c r="L60" s="2">
        <v>585000</v>
      </c>
      <c r="M60" s="2">
        <v>218400</v>
      </c>
      <c r="N60" s="2"/>
      <c r="O60" s="2">
        <v>211380</v>
      </c>
      <c r="P60" s="2"/>
      <c r="Q60" s="2">
        <v>1021500</v>
      </c>
      <c r="R60" s="2">
        <v>2036280</v>
      </c>
      <c r="S60" s="2">
        <v>2</v>
      </c>
    </row>
    <row r="61" spans="1:19" x14ac:dyDescent="0.25">
      <c r="A61" s="4" t="s">
        <v>128</v>
      </c>
      <c r="B61" s="2" t="s">
        <v>129</v>
      </c>
      <c r="C61" s="2" t="s">
        <v>134</v>
      </c>
      <c r="D61" s="2" t="s">
        <v>135</v>
      </c>
      <c r="E61" s="17">
        <v>42587</v>
      </c>
      <c r="F61" s="2">
        <v>179</v>
      </c>
      <c r="G61" s="2">
        <v>179</v>
      </c>
      <c r="H61" s="2">
        <v>464</v>
      </c>
      <c r="I61" s="2"/>
      <c r="J61" s="2">
        <v>179</v>
      </c>
      <c r="K61" s="2"/>
      <c r="L61" s="2">
        <v>183000</v>
      </c>
      <c r="M61" s="2">
        <v>974400</v>
      </c>
      <c r="N61" s="2"/>
      <c r="O61" s="2">
        <v>1455270</v>
      </c>
      <c r="P61" s="2"/>
      <c r="Q61" s="2">
        <v>343000</v>
      </c>
      <c r="R61" s="2">
        <v>2955670</v>
      </c>
      <c r="S61" s="2">
        <v>1</v>
      </c>
    </row>
    <row r="62" spans="1:19" x14ac:dyDescent="0.25">
      <c r="A62" s="4" t="s">
        <v>136</v>
      </c>
      <c r="B62" s="2" t="s">
        <v>137</v>
      </c>
      <c r="C62" s="2" t="s">
        <v>138</v>
      </c>
      <c r="D62" s="2" t="s">
        <v>139</v>
      </c>
      <c r="E62" s="17">
        <v>42582</v>
      </c>
      <c r="F62" s="2">
        <v>4425</v>
      </c>
      <c r="G62" s="2">
        <v>4425</v>
      </c>
      <c r="H62" s="2">
        <v>16398</v>
      </c>
      <c r="I62" s="2"/>
      <c r="J62" s="2">
        <v>4425</v>
      </c>
      <c r="K62" s="2"/>
      <c r="L62" s="2">
        <v>1774400</v>
      </c>
      <c r="M62" s="2">
        <v>16195500</v>
      </c>
      <c r="N62" s="2">
        <v>2300000</v>
      </c>
      <c r="O62" s="2"/>
      <c r="P62" s="2"/>
      <c r="Q62" s="2"/>
      <c r="R62" s="2">
        <v>20269900</v>
      </c>
      <c r="S62" s="2"/>
    </row>
    <row r="63" spans="1:19" x14ac:dyDescent="0.25">
      <c r="A63" s="4" t="s">
        <v>136</v>
      </c>
      <c r="B63" s="2" t="s">
        <v>137</v>
      </c>
      <c r="C63" s="2" t="s">
        <v>140</v>
      </c>
      <c r="D63" s="2" t="s">
        <v>141</v>
      </c>
      <c r="E63" s="17">
        <v>42583</v>
      </c>
      <c r="F63" s="2">
        <v>2541</v>
      </c>
      <c r="G63" s="2">
        <v>2541</v>
      </c>
      <c r="H63" s="2">
        <v>9754</v>
      </c>
      <c r="I63" s="2"/>
      <c r="J63" s="2">
        <v>2541</v>
      </c>
      <c r="K63" s="2"/>
      <c r="L63" s="2">
        <v>4112800</v>
      </c>
      <c r="M63" s="2">
        <v>10689324</v>
      </c>
      <c r="N63" s="2"/>
      <c r="O63" s="2"/>
      <c r="P63" s="2"/>
      <c r="Q63" s="2"/>
      <c r="R63" s="2">
        <v>14802124</v>
      </c>
      <c r="S63" s="2"/>
    </row>
    <row r="64" spans="1:19" x14ac:dyDescent="0.25">
      <c r="A64" s="4" t="s">
        <v>136</v>
      </c>
      <c r="B64" s="2" t="s">
        <v>137</v>
      </c>
      <c r="C64" s="2" t="s">
        <v>142</v>
      </c>
      <c r="D64" s="2" t="s">
        <v>143</v>
      </c>
      <c r="E64" s="18">
        <v>42583</v>
      </c>
      <c r="F64" s="2">
        <v>1323</v>
      </c>
      <c r="G64" s="2">
        <v>1323</v>
      </c>
      <c r="H64" s="2">
        <v>4181</v>
      </c>
      <c r="I64" s="2"/>
      <c r="J64" s="2">
        <v>1323</v>
      </c>
      <c r="K64" s="2"/>
      <c r="L64" s="2">
        <v>956000</v>
      </c>
      <c r="M64" s="2">
        <v>4890900</v>
      </c>
      <c r="N64" s="2"/>
      <c r="O64" s="2"/>
      <c r="P64" s="2"/>
      <c r="Q64" s="2"/>
      <c r="R64" s="2">
        <v>5846900</v>
      </c>
      <c r="S64" s="2"/>
    </row>
    <row r="65" spans="1:19" x14ac:dyDescent="0.25">
      <c r="A65" s="4" t="s">
        <v>136</v>
      </c>
      <c r="B65" s="2" t="s">
        <v>137</v>
      </c>
      <c r="C65" s="2" t="s">
        <v>144</v>
      </c>
      <c r="D65" s="2" t="s">
        <v>145</v>
      </c>
      <c r="E65" s="17">
        <v>42583</v>
      </c>
      <c r="F65" s="2">
        <v>1068</v>
      </c>
      <c r="G65" s="2">
        <v>1068</v>
      </c>
      <c r="H65" s="2">
        <v>3936</v>
      </c>
      <c r="I65" s="2"/>
      <c r="J65" s="2">
        <v>1068</v>
      </c>
      <c r="K65" s="2"/>
      <c r="L65" s="2">
        <v>1415350</v>
      </c>
      <c r="M65" s="2">
        <v>7293600</v>
      </c>
      <c r="N65" s="2"/>
      <c r="O65" s="2"/>
      <c r="P65" s="2"/>
      <c r="Q65" s="2">
        <v>35000</v>
      </c>
      <c r="R65" s="2">
        <v>8743950</v>
      </c>
      <c r="S65" s="2"/>
    </row>
    <row r="66" spans="1:19" x14ac:dyDescent="0.25">
      <c r="A66" s="4" t="s">
        <v>136</v>
      </c>
      <c r="B66" s="2" t="s">
        <v>137</v>
      </c>
      <c r="C66" s="2" t="s">
        <v>146</v>
      </c>
      <c r="D66" s="2" t="s">
        <v>147</v>
      </c>
      <c r="E66" s="17">
        <v>42585</v>
      </c>
      <c r="F66" s="2">
        <v>23</v>
      </c>
      <c r="G66" s="2">
        <v>23</v>
      </c>
      <c r="H66" s="2">
        <v>108</v>
      </c>
      <c r="I66" s="2"/>
      <c r="J66" s="2">
        <v>23</v>
      </c>
      <c r="K66" s="2"/>
      <c r="L66" s="2">
        <v>18400</v>
      </c>
      <c r="M66" s="2">
        <v>97200</v>
      </c>
      <c r="N66" s="2"/>
      <c r="O66" s="2"/>
      <c r="P66" s="2"/>
      <c r="Q66" s="2"/>
      <c r="R66" s="2">
        <v>115600</v>
      </c>
      <c r="S66" s="2"/>
    </row>
    <row r="67" spans="1:19" x14ac:dyDescent="0.25">
      <c r="A67" s="4" t="s">
        <v>136</v>
      </c>
      <c r="B67" s="2" t="s">
        <v>137</v>
      </c>
      <c r="C67" s="2" t="s">
        <v>148</v>
      </c>
      <c r="D67" s="2" t="s">
        <v>149</v>
      </c>
      <c r="E67" s="17" t="s">
        <v>200</v>
      </c>
      <c r="F67" s="2">
        <v>889</v>
      </c>
      <c r="G67" s="2">
        <v>889</v>
      </c>
      <c r="H67" s="2">
        <v>3820</v>
      </c>
      <c r="I67" s="2"/>
      <c r="J67" s="2">
        <v>889</v>
      </c>
      <c r="K67" s="2"/>
      <c r="L67" s="2">
        <v>800100</v>
      </c>
      <c r="M67" s="2">
        <v>6954427</v>
      </c>
      <c r="N67" s="2"/>
      <c r="O67" s="2"/>
      <c r="P67" s="2"/>
      <c r="Q67" s="2">
        <v>90000</v>
      </c>
      <c r="R67" s="2">
        <v>7844527</v>
      </c>
      <c r="S67" s="2"/>
    </row>
    <row r="68" spans="1:19" x14ac:dyDescent="0.25">
      <c r="A68" s="4" t="s">
        <v>136</v>
      </c>
      <c r="B68" s="2" t="s">
        <v>137</v>
      </c>
      <c r="C68" s="2" t="s">
        <v>150</v>
      </c>
      <c r="D68" s="2" t="s">
        <v>151</v>
      </c>
      <c r="E68" s="17">
        <v>42586</v>
      </c>
      <c r="F68" s="2">
        <v>633</v>
      </c>
      <c r="G68" s="2">
        <v>633</v>
      </c>
      <c r="H68" s="2">
        <v>2402</v>
      </c>
      <c r="I68" s="2"/>
      <c r="J68" s="2">
        <v>633</v>
      </c>
      <c r="K68" s="2"/>
      <c r="L68" s="2">
        <v>393600</v>
      </c>
      <c r="M68" s="2">
        <v>4380600</v>
      </c>
      <c r="N68" s="2">
        <v>700000</v>
      </c>
      <c r="O68" s="2"/>
      <c r="P68" s="2"/>
      <c r="Q68" s="2"/>
      <c r="R68" s="2">
        <v>5474200</v>
      </c>
      <c r="S68" s="2"/>
    </row>
    <row r="69" spans="1:19" x14ac:dyDescent="0.25">
      <c r="A69" s="4" t="s">
        <v>136</v>
      </c>
      <c r="B69" s="2" t="s">
        <v>137</v>
      </c>
      <c r="C69" s="2" t="s">
        <v>152</v>
      </c>
      <c r="D69" s="2" t="s">
        <v>153</v>
      </c>
      <c r="E69" s="17">
        <v>42587</v>
      </c>
      <c r="F69" s="2">
        <v>412</v>
      </c>
      <c r="G69" s="2">
        <v>412</v>
      </c>
      <c r="H69" s="2">
        <v>1681</v>
      </c>
      <c r="I69" s="2"/>
      <c r="J69" s="2">
        <v>412</v>
      </c>
      <c r="K69" s="2"/>
      <c r="L69" s="2">
        <v>899720</v>
      </c>
      <c r="M69" s="2">
        <v>2854964</v>
      </c>
      <c r="N69" s="2"/>
      <c r="O69" s="2"/>
      <c r="P69" s="2"/>
      <c r="Q69" s="2"/>
      <c r="R69" s="2">
        <v>3754684</v>
      </c>
      <c r="S69" s="2"/>
    </row>
    <row r="70" spans="1:19" x14ac:dyDescent="0.25">
      <c r="A70" s="4" t="s">
        <v>136</v>
      </c>
      <c r="B70" s="2" t="s">
        <v>137</v>
      </c>
      <c r="C70" s="2" t="s">
        <v>154</v>
      </c>
      <c r="D70" s="2" t="s">
        <v>155</v>
      </c>
      <c r="E70" s="17">
        <v>42587</v>
      </c>
      <c r="F70" s="2">
        <v>1856</v>
      </c>
      <c r="G70" s="2">
        <v>1856</v>
      </c>
      <c r="H70" s="2">
        <v>6624</v>
      </c>
      <c r="I70" s="2"/>
      <c r="J70" s="2">
        <v>1856</v>
      </c>
      <c r="K70" s="2"/>
      <c r="L70" s="2">
        <v>1074100</v>
      </c>
      <c r="M70" s="2">
        <v>11862900</v>
      </c>
      <c r="N70" s="2"/>
      <c r="O70" s="2"/>
      <c r="P70" s="2"/>
      <c r="Q70" s="2">
        <v>1070000</v>
      </c>
      <c r="R70" s="2">
        <v>14007000</v>
      </c>
      <c r="S70" s="2"/>
    </row>
    <row r="71" spans="1:19" x14ac:dyDescent="0.25">
      <c r="A71" s="4" t="s">
        <v>136</v>
      </c>
      <c r="B71" s="2" t="s">
        <v>137</v>
      </c>
      <c r="C71" s="2" t="s">
        <v>156</v>
      </c>
      <c r="D71" s="2" t="s">
        <v>157</v>
      </c>
      <c r="E71" s="17">
        <v>42588</v>
      </c>
      <c r="F71" s="2">
        <v>724</v>
      </c>
      <c r="G71" s="2">
        <v>724</v>
      </c>
      <c r="H71" s="2">
        <v>2779</v>
      </c>
      <c r="I71" s="2"/>
      <c r="J71" s="2">
        <v>724</v>
      </c>
      <c r="K71" s="2"/>
      <c r="L71" s="2">
        <v>897100</v>
      </c>
      <c r="M71" s="2">
        <v>4958187</v>
      </c>
      <c r="N71" s="2"/>
      <c r="O71" s="2"/>
      <c r="P71" s="2"/>
      <c r="Q71" s="2">
        <v>80000</v>
      </c>
      <c r="R71" s="2">
        <v>5935287</v>
      </c>
      <c r="S71" s="2"/>
    </row>
    <row r="72" spans="1:19" x14ac:dyDescent="0.25">
      <c r="A72" s="4" t="s">
        <v>136</v>
      </c>
      <c r="B72" s="2" t="s">
        <v>137</v>
      </c>
      <c r="C72" s="2" t="s">
        <v>158</v>
      </c>
      <c r="D72" s="2" t="s">
        <v>159</v>
      </c>
      <c r="E72" s="17">
        <v>42588</v>
      </c>
      <c r="F72" s="2">
        <v>157</v>
      </c>
      <c r="G72" s="2">
        <v>157</v>
      </c>
      <c r="H72" s="2">
        <v>638</v>
      </c>
      <c r="I72" s="2"/>
      <c r="J72" s="2">
        <v>157</v>
      </c>
      <c r="K72" s="2"/>
      <c r="L72" s="2">
        <v>407570</v>
      </c>
      <c r="M72" s="2">
        <v>1105232</v>
      </c>
      <c r="N72" s="2"/>
      <c r="O72" s="2"/>
      <c r="P72" s="2"/>
      <c r="Q72" s="2"/>
      <c r="R72" s="2">
        <v>1512802</v>
      </c>
      <c r="S72" s="2"/>
    </row>
    <row r="73" spans="1:19" x14ac:dyDescent="0.25">
      <c r="A73" s="6" t="s">
        <v>136</v>
      </c>
      <c r="B73" s="7" t="s">
        <v>137</v>
      </c>
      <c r="C73" s="7" t="s">
        <v>160</v>
      </c>
      <c r="D73" s="7" t="s">
        <v>161</v>
      </c>
      <c r="E73" s="19">
        <v>42588</v>
      </c>
      <c r="F73" s="2">
        <v>961</v>
      </c>
      <c r="G73" s="2">
        <v>961</v>
      </c>
      <c r="H73" s="2">
        <v>3897</v>
      </c>
      <c r="I73" s="2">
        <v>1</v>
      </c>
      <c r="J73" s="2">
        <v>960</v>
      </c>
      <c r="K73" s="2"/>
      <c r="L73" s="2">
        <v>4487820</v>
      </c>
      <c r="M73" s="2">
        <v>5447376</v>
      </c>
      <c r="N73" s="2">
        <v>50000</v>
      </c>
      <c r="O73" s="2">
        <v>22066</v>
      </c>
      <c r="P73" s="2"/>
      <c r="Q73" s="2">
        <v>264400</v>
      </c>
      <c r="R73" s="2">
        <v>10271662</v>
      </c>
      <c r="S73" s="2"/>
    </row>
    <row r="74" spans="1:19" x14ac:dyDescent="0.25">
      <c r="A74" s="6" t="s">
        <v>136</v>
      </c>
      <c r="B74" s="7" t="s">
        <v>137</v>
      </c>
      <c r="C74" s="7" t="s">
        <v>162</v>
      </c>
      <c r="D74" s="7" t="s">
        <v>163</v>
      </c>
      <c r="E74" s="19">
        <v>42588</v>
      </c>
      <c r="F74" s="2">
        <v>3045</v>
      </c>
      <c r="G74" s="2">
        <v>3045</v>
      </c>
      <c r="H74" s="2">
        <v>11749</v>
      </c>
      <c r="I74" s="2"/>
      <c r="J74" s="2">
        <v>3045</v>
      </c>
      <c r="K74" s="2"/>
      <c r="L74" s="2">
        <v>7209520</v>
      </c>
      <c r="M74" s="2">
        <v>24463333</v>
      </c>
      <c r="N74" s="2">
        <v>700000</v>
      </c>
      <c r="O74" s="2"/>
      <c r="P74" s="2"/>
      <c r="Q74" s="2">
        <v>180000</v>
      </c>
      <c r="R74" s="2">
        <v>32552853</v>
      </c>
      <c r="S74" s="2"/>
    </row>
    <row r="75" spans="1:19" x14ac:dyDescent="0.25">
      <c r="A75" s="4" t="s">
        <v>136</v>
      </c>
      <c r="B75" s="2" t="s">
        <v>137</v>
      </c>
      <c r="C75" s="2" t="s">
        <v>164</v>
      </c>
      <c r="D75" s="2" t="s">
        <v>165</v>
      </c>
      <c r="E75" s="17">
        <v>42588</v>
      </c>
      <c r="F75" s="2">
        <v>1581</v>
      </c>
      <c r="G75" s="2">
        <v>1581</v>
      </c>
      <c r="H75" s="2">
        <v>6137</v>
      </c>
      <c r="I75" s="2"/>
      <c r="J75" s="2">
        <v>1581</v>
      </c>
      <c r="K75" s="2"/>
      <c r="L75" s="2">
        <v>2622900</v>
      </c>
      <c r="M75" s="2">
        <v>9856000</v>
      </c>
      <c r="N75" s="2">
        <v>200000</v>
      </c>
      <c r="O75" s="2"/>
      <c r="P75" s="2"/>
      <c r="Q75" s="2"/>
      <c r="R75" s="2">
        <v>12678900</v>
      </c>
      <c r="S75" s="2"/>
    </row>
    <row r="76" spans="1:19" x14ac:dyDescent="0.25">
      <c r="A76" s="4" t="s">
        <v>136</v>
      </c>
      <c r="B76" s="2" t="s">
        <v>137</v>
      </c>
      <c r="C76" s="2" t="s">
        <v>152</v>
      </c>
      <c r="D76" s="2" t="s">
        <v>153</v>
      </c>
      <c r="E76" s="17">
        <v>42588</v>
      </c>
      <c r="F76" s="2">
        <v>221</v>
      </c>
      <c r="G76" s="2">
        <v>221</v>
      </c>
      <c r="H76" s="2">
        <v>885</v>
      </c>
      <c r="I76" s="2"/>
      <c r="J76" s="2">
        <v>221</v>
      </c>
      <c r="K76" s="2"/>
      <c r="L76" s="2">
        <v>552500</v>
      </c>
      <c r="M76" s="2">
        <v>1581002</v>
      </c>
      <c r="N76" s="2"/>
      <c r="O76" s="2"/>
      <c r="P76" s="2"/>
      <c r="Q76" s="2"/>
      <c r="R76" s="2">
        <v>2133502</v>
      </c>
      <c r="S76" s="2"/>
    </row>
    <row r="77" spans="1:19" x14ac:dyDescent="0.25">
      <c r="A77" s="4" t="s">
        <v>175</v>
      </c>
      <c r="B77" s="2" t="s">
        <v>176</v>
      </c>
      <c r="C77" s="2" t="s">
        <v>173</v>
      </c>
      <c r="D77" s="2" t="s">
        <v>174</v>
      </c>
      <c r="E77" s="17">
        <v>42596</v>
      </c>
      <c r="F77" s="2">
        <v>220</v>
      </c>
      <c r="G77" s="2">
        <v>219</v>
      </c>
      <c r="H77" s="2">
        <v>1043</v>
      </c>
      <c r="I77" s="2"/>
      <c r="J77" s="2">
        <v>220</v>
      </c>
      <c r="K77" s="2"/>
      <c r="L77" s="2"/>
      <c r="M77" s="2">
        <v>938700</v>
      </c>
      <c r="N77" s="2"/>
      <c r="O77" s="2">
        <v>2477270</v>
      </c>
      <c r="P77" s="2"/>
      <c r="Q77" s="2"/>
      <c r="R77" s="2">
        <v>3415970</v>
      </c>
      <c r="S77" s="2">
        <v>1</v>
      </c>
    </row>
    <row r="78" spans="1:19" x14ac:dyDescent="0.25">
      <c r="A78" s="4" t="s">
        <v>172</v>
      </c>
      <c r="B78" s="2" t="s">
        <v>169</v>
      </c>
      <c r="C78" s="2" t="s">
        <v>170</v>
      </c>
      <c r="D78" s="2" t="s">
        <v>171</v>
      </c>
      <c r="E78" s="17">
        <v>42596</v>
      </c>
      <c r="F78" s="2">
        <v>26</v>
      </c>
      <c r="G78" s="2">
        <v>26</v>
      </c>
      <c r="H78" s="2">
        <v>130</v>
      </c>
      <c r="I78" s="2">
        <v>26</v>
      </c>
      <c r="J78" s="2"/>
      <c r="K78" s="2"/>
      <c r="L78" s="2"/>
      <c r="M78" s="2">
        <v>117000</v>
      </c>
      <c r="N78" s="2">
        <v>1300000</v>
      </c>
      <c r="O78" s="2">
        <v>573716</v>
      </c>
      <c r="P78" s="2"/>
      <c r="Q78" s="2"/>
      <c r="R78" s="2">
        <v>1990716</v>
      </c>
      <c r="S78" s="2"/>
    </row>
    <row r="79" spans="1:19" x14ac:dyDescent="0.25">
      <c r="A79" s="4" t="s">
        <v>201</v>
      </c>
      <c r="B79" s="2" t="s">
        <v>202</v>
      </c>
      <c r="C79" s="2" t="s">
        <v>203</v>
      </c>
      <c r="D79" s="2" t="s">
        <v>204</v>
      </c>
      <c r="E79" s="17">
        <v>42598</v>
      </c>
      <c r="F79" s="2">
        <v>288</v>
      </c>
      <c r="G79" s="2">
        <v>288</v>
      </c>
      <c r="H79" s="2">
        <v>1348</v>
      </c>
      <c r="I79" s="2"/>
      <c r="J79" s="2">
        <v>288</v>
      </c>
      <c r="K79" s="2"/>
      <c r="L79" s="2">
        <v>1068000</v>
      </c>
      <c r="M79" s="2">
        <v>1213200</v>
      </c>
      <c r="N79" s="2"/>
      <c r="O79" s="2"/>
      <c r="P79" s="2"/>
      <c r="Q79" s="2"/>
      <c r="R79" s="2">
        <v>2281200</v>
      </c>
      <c r="S79" s="2">
        <v>5</v>
      </c>
    </row>
    <row r="80" spans="1:19" x14ac:dyDescent="0.25">
      <c r="A80" s="4" t="s">
        <v>201</v>
      </c>
      <c r="B80" s="2" t="s">
        <v>202</v>
      </c>
      <c r="C80" s="2" t="s">
        <v>209</v>
      </c>
      <c r="D80" s="2" t="s">
        <v>210</v>
      </c>
      <c r="E80" s="17">
        <v>42598</v>
      </c>
      <c r="F80" s="2">
        <v>55</v>
      </c>
      <c r="G80" s="2">
        <v>55</v>
      </c>
      <c r="H80" s="2">
        <v>254</v>
      </c>
      <c r="I80" s="2"/>
      <c r="J80" s="2">
        <v>55</v>
      </c>
      <c r="K80" s="2"/>
      <c r="L80" s="2"/>
      <c r="M80" s="2"/>
      <c r="N80" s="2"/>
      <c r="O80" s="2"/>
      <c r="P80" s="2"/>
      <c r="Q80" s="2"/>
      <c r="R80" s="2"/>
      <c r="S80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Tun Tun</cp:lastModifiedBy>
  <cp:lastPrinted>2016-08-08T13:16:37Z</cp:lastPrinted>
  <dcterms:created xsi:type="dcterms:W3CDTF">2015-08-13T04:55:21Z</dcterms:created>
  <dcterms:modified xsi:type="dcterms:W3CDTF">2016-08-18T03:30:08Z</dcterms:modified>
</cp:coreProperties>
</file>